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X:\Administracja\Przetarg-Postępowania 2018-2019-2020-2021-2022\2023\Przetarg z BHP na 2023-2024\Szacowanie wartości\"/>
    </mc:Choice>
  </mc:AlternateContent>
  <xr:revisionPtr revIDLastSave="0" documentId="13_ncr:1_{5E63C613-A52D-461C-8709-EB7AB5B334C1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formukarz" sheetId="14" r:id="rId1"/>
  </sheets>
  <definedNames>
    <definedName name="_xlnm._FilterDatabase" localSheetId="0" hidden="1">formukarz!$A$6:$L$77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4" l="1"/>
  <c r="G76" i="14" s="1"/>
  <c r="L76" i="14" l="1"/>
  <c r="H76" i="14"/>
  <c r="E88" i="14"/>
  <c r="D88" i="14"/>
  <c r="G87" i="14"/>
  <c r="G88" i="14" s="1"/>
  <c r="F87" i="14"/>
  <c r="F88" i="14" s="1"/>
  <c r="C83" i="14"/>
  <c r="C88" i="14" s="1"/>
  <c r="F75" i="14"/>
  <c r="L75" i="14" s="1"/>
  <c r="F74" i="14"/>
  <c r="L74" i="14" s="1"/>
  <c r="F73" i="14"/>
  <c r="L73" i="14" s="1"/>
  <c r="F72" i="14"/>
  <c r="L72" i="14" s="1"/>
  <c r="F71" i="14"/>
  <c r="L71" i="14" s="1"/>
  <c r="F70" i="14"/>
  <c r="L70" i="14" s="1"/>
  <c r="F69" i="14"/>
  <c r="L69" i="14" s="1"/>
  <c r="I68" i="14"/>
  <c r="F68" i="14"/>
  <c r="I67" i="14"/>
  <c r="F67" i="14"/>
  <c r="G67" i="14" s="1"/>
  <c r="H67" i="14" s="1"/>
  <c r="I66" i="14"/>
  <c r="F66" i="14"/>
  <c r="I65" i="14"/>
  <c r="F65" i="14"/>
  <c r="K65" i="14" s="1"/>
  <c r="F64" i="14"/>
  <c r="L64" i="14" s="1"/>
  <c r="F63" i="14"/>
  <c r="L63" i="14" s="1"/>
  <c r="F62" i="14"/>
  <c r="L62" i="14" s="1"/>
  <c r="F61" i="14"/>
  <c r="L61" i="14" s="1"/>
  <c r="F60" i="14"/>
  <c r="L60" i="14" s="1"/>
  <c r="F59" i="14"/>
  <c r="L59" i="14" s="1"/>
  <c r="F58" i="14"/>
  <c r="L58" i="14" s="1"/>
  <c r="F57" i="14"/>
  <c r="L57" i="14" s="1"/>
  <c r="L56" i="14"/>
  <c r="K56" i="14"/>
  <c r="D56" i="14"/>
  <c r="F56" i="14" s="1"/>
  <c r="F55" i="14"/>
  <c r="G55" i="14" s="1"/>
  <c r="H55" i="14" s="1"/>
  <c r="F54" i="14"/>
  <c r="G54" i="14" s="1"/>
  <c r="H54" i="14" s="1"/>
  <c r="F53" i="14"/>
  <c r="G53" i="14" s="1"/>
  <c r="H53" i="14" s="1"/>
  <c r="F52" i="14"/>
  <c r="G52" i="14" s="1"/>
  <c r="H52" i="14" s="1"/>
  <c r="L51" i="14"/>
  <c r="K51" i="14"/>
  <c r="F51" i="14"/>
  <c r="D51" i="14"/>
  <c r="F50" i="14"/>
  <c r="L50" i="14" s="1"/>
  <c r="F49" i="14"/>
  <c r="L49" i="14" s="1"/>
  <c r="F48" i="14"/>
  <c r="L48" i="14" s="1"/>
  <c r="F47" i="14"/>
  <c r="L47" i="14" s="1"/>
  <c r="I46" i="14"/>
  <c r="F46" i="14"/>
  <c r="K46" i="14" s="1"/>
  <c r="F45" i="14"/>
  <c r="K45" i="14" s="1"/>
  <c r="F44" i="14"/>
  <c r="K44" i="14" s="1"/>
  <c r="F43" i="14"/>
  <c r="K43" i="14" s="1"/>
  <c r="F42" i="14"/>
  <c r="K42" i="14" s="1"/>
  <c r="F41" i="14"/>
  <c r="K41" i="14" s="1"/>
  <c r="F40" i="14"/>
  <c r="L40" i="14" s="1"/>
  <c r="F39" i="14"/>
  <c r="L39" i="14" s="1"/>
  <c r="F38" i="14"/>
  <c r="L38" i="14" s="1"/>
  <c r="F37" i="14"/>
  <c r="L37" i="14" s="1"/>
  <c r="F36" i="14"/>
  <c r="L36" i="14" s="1"/>
  <c r="F35" i="14"/>
  <c r="L35" i="14" s="1"/>
  <c r="F34" i="14"/>
  <c r="L34" i="14" s="1"/>
  <c r="F33" i="14"/>
  <c r="L33" i="14" s="1"/>
  <c r="D32" i="14"/>
  <c r="F32" i="14" s="1"/>
  <c r="L32" i="14" s="1"/>
  <c r="F31" i="14"/>
  <c r="L31" i="14" s="1"/>
  <c r="F30" i="14"/>
  <c r="L30" i="14" s="1"/>
  <c r="F29" i="14"/>
  <c r="L29" i="14" s="1"/>
  <c r="F28" i="14"/>
  <c r="L28" i="14" s="1"/>
  <c r="F27" i="14"/>
  <c r="L27" i="14" s="1"/>
  <c r="L26" i="14"/>
  <c r="K26" i="14"/>
  <c r="D26" i="14"/>
  <c r="F26" i="14" s="1"/>
  <c r="F25" i="14"/>
  <c r="G25" i="14" s="1"/>
  <c r="H25" i="14" s="1"/>
  <c r="F24" i="14"/>
  <c r="G24" i="14" s="1"/>
  <c r="H24" i="14" s="1"/>
  <c r="F23" i="14"/>
  <c r="G23" i="14" s="1"/>
  <c r="H23" i="14" s="1"/>
  <c r="F22" i="14"/>
  <c r="G22" i="14" s="1"/>
  <c r="H22" i="14" s="1"/>
  <c r="F21" i="14"/>
  <c r="G21" i="14" s="1"/>
  <c r="H21" i="14" s="1"/>
  <c r="F20" i="14"/>
  <c r="G20" i="14" s="1"/>
  <c r="H20" i="14" s="1"/>
  <c r="F19" i="14"/>
  <c r="G19" i="14" s="1"/>
  <c r="H19" i="14" s="1"/>
  <c r="F18" i="14"/>
  <c r="G18" i="14" s="1"/>
  <c r="H18" i="14" s="1"/>
  <c r="F17" i="14"/>
  <c r="G17" i="14" s="1"/>
  <c r="H17" i="14" s="1"/>
  <c r="F16" i="14"/>
  <c r="G16" i="14" s="1"/>
  <c r="H16" i="14" s="1"/>
  <c r="F15" i="14"/>
  <c r="G15" i="14" s="1"/>
  <c r="H15" i="14" s="1"/>
  <c r="L14" i="14"/>
  <c r="K14" i="14"/>
  <c r="D14" i="14"/>
  <c r="F14" i="14" s="1"/>
  <c r="F13" i="14"/>
  <c r="L13" i="14" s="1"/>
  <c r="F12" i="14"/>
  <c r="L12" i="14" s="1"/>
  <c r="F11" i="14"/>
  <c r="L11" i="14" s="1"/>
  <c r="F10" i="14"/>
  <c r="L10" i="14" s="1"/>
  <c r="L9" i="14"/>
  <c r="K9" i="14"/>
  <c r="D9" i="14"/>
  <c r="F9" i="14" s="1"/>
  <c r="D8" i="14"/>
  <c r="F8" i="14" s="1"/>
  <c r="K68" i="14" l="1"/>
  <c r="F77" i="14"/>
  <c r="G49" i="14"/>
  <c r="H49" i="14" s="1"/>
  <c r="L24" i="14"/>
  <c r="G35" i="14"/>
  <c r="H35" i="14" s="1"/>
  <c r="G43" i="14"/>
  <c r="H43" i="14" s="1"/>
  <c r="G47" i="14"/>
  <c r="H47" i="14" s="1"/>
  <c r="G30" i="14"/>
  <c r="H30" i="14" s="1"/>
  <c r="G38" i="14"/>
  <c r="H38" i="14" s="1"/>
  <c r="G46" i="14"/>
  <c r="H46" i="14" s="1"/>
  <c r="L54" i="14"/>
  <c r="G65" i="14"/>
  <c r="H65" i="14" s="1"/>
  <c r="G74" i="14"/>
  <c r="H74" i="14" s="1"/>
  <c r="G28" i="14"/>
  <c r="H28" i="14" s="1"/>
  <c r="G42" i="14"/>
  <c r="H42" i="14" s="1"/>
  <c r="L52" i="14"/>
  <c r="G63" i="14"/>
  <c r="H63" i="14" s="1"/>
  <c r="G72" i="14"/>
  <c r="H72" i="14" s="1"/>
  <c r="G61" i="14"/>
  <c r="H61" i="14" s="1"/>
  <c r="G70" i="14"/>
  <c r="H70" i="14" s="1"/>
  <c r="G10" i="14"/>
  <c r="H10" i="14" s="1"/>
  <c r="L15" i="14"/>
  <c r="L21" i="14"/>
  <c r="L25" i="14"/>
  <c r="G37" i="14"/>
  <c r="H37" i="14" s="1"/>
  <c r="G45" i="14"/>
  <c r="H45" i="14" s="1"/>
  <c r="G58" i="14"/>
  <c r="H58" i="14" s="1"/>
  <c r="G60" i="14"/>
  <c r="H60" i="14" s="1"/>
  <c r="G27" i="14"/>
  <c r="H27" i="14" s="1"/>
  <c r="G29" i="14"/>
  <c r="H29" i="14" s="1"/>
  <c r="G31" i="14"/>
  <c r="H31" i="14" s="1"/>
  <c r="G33" i="14"/>
  <c r="H33" i="14" s="1"/>
  <c r="G36" i="14"/>
  <c r="H36" i="14" s="1"/>
  <c r="G40" i="14"/>
  <c r="H40" i="14" s="1"/>
  <c r="G44" i="14"/>
  <c r="H44" i="14" s="1"/>
  <c r="G48" i="14"/>
  <c r="H48" i="14" s="1"/>
  <c r="G50" i="14"/>
  <c r="H50" i="14" s="1"/>
  <c r="L53" i="14"/>
  <c r="L55" i="14"/>
  <c r="G68" i="14"/>
  <c r="G69" i="14"/>
  <c r="H69" i="14" s="1"/>
  <c r="G71" i="14"/>
  <c r="H71" i="14" s="1"/>
  <c r="G73" i="14"/>
  <c r="H73" i="14" s="1"/>
  <c r="G75" i="14"/>
  <c r="H75" i="14" s="1"/>
  <c r="G12" i="14"/>
  <c r="H12" i="14" s="1"/>
  <c r="K17" i="14"/>
  <c r="L19" i="14"/>
  <c r="L23" i="14"/>
  <c r="G34" i="14"/>
  <c r="H34" i="14" s="1"/>
  <c r="G41" i="14"/>
  <c r="H41" i="14" s="1"/>
  <c r="G62" i="14"/>
  <c r="H62" i="14" s="1"/>
  <c r="G64" i="14"/>
  <c r="H64" i="14" s="1"/>
  <c r="G11" i="14"/>
  <c r="H11" i="14" s="1"/>
  <c r="G13" i="14"/>
  <c r="H13" i="14" s="1"/>
  <c r="L16" i="14"/>
  <c r="L18" i="14"/>
  <c r="L20" i="14"/>
  <c r="L22" i="14"/>
  <c r="G39" i="14"/>
  <c r="H39" i="14" s="1"/>
  <c r="G57" i="14"/>
  <c r="H57" i="14" s="1"/>
  <c r="G59" i="14"/>
  <c r="H59" i="14" s="1"/>
  <c r="G9" i="14"/>
  <c r="H9" i="14" s="1"/>
  <c r="G8" i="14"/>
  <c r="L8" i="14"/>
  <c r="L77" i="14" s="1"/>
  <c r="G26" i="14"/>
  <c r="H26" i="14" s="1"/>
  <c r="G56" i="14"/>
  <c r="H56" i="14" s="1"/>
  <c r="G14" i="14"/>
  <c r="H14" i="14" s="1"/>
  <c r="G51" i="14"/>
  <c r="H51" i="14" s="1"/>
  <c r="G66" i="14"/>
  <c r="H66" i="14" s="1"/>
  <c r="K67" i="14"/>
  <c r="K66" i="14"/>
  <c r="H68" i="14" l="1"/>
  <c r="G77" i="14"/>
  <c r="K77" i="14"/>
  <c r="H8" i="14"/>
  <c r="H77" i="14" l="1"/>
</calcChain>
</file>

<file path=xl/sharedStrings.xml><?xml version="1.0" encoding="utf-8"?>
<sst xmlns="http://schemas.openxmlformats.org/spreadsheetml/2006/main" count="163" uniqueCount="99">
  <si>
    <t>Lp.</t>
  </si>
  <si>
    <t>Nazwa materiału</t>
  </si>
  <si>
    <t>Jedn.</t>
  </si>
  <si>
    <t>Ilość szacunkowa</t>
  </si>
  <si>
    <t>Cena jednostkowa netto PLN</t>
  </si>
  <si>
    <t xml:space="preserve">Vat
PLN
</t>
  </si>
  <si>
    <t>szt.</t>
  </si>
  <si>
    <t>Kalesony z bawełny, z rozporkiem, gumka w pasie, nogawki zakończone ściągaczami, kolor: granatowe, czarne, białe</t>
  </si>
  <si>
    <t>Hełm ochronny dla górników z uchwytami na lampę oraz kabel, ergonomiczny kształt z możliwością regulacji więźby, kolor: biały, z miejscem na boku na umieszczenie logo, spełniający wymagania normy PN-EN 397, antyelektrostatyczność: AE</t>
  </si>
  <si>
    <t>Półmaska przeciw pyłowa 3M</t>
  </si>
  <si>
    <t>Ubranie szybowe, komplet: spodnie i kurtka, materiał: PCV/nylon, z atestem znak B, wyrób powinien spełniać normę PN-EN 11149-1:1999</t>
  </si>
  <si>
    <t>Pasta BHP piaskowo mydlana, opak. 500 g</t>
  </si>
  <si>
    <t>Kominiarka dziana, męska, pod kask z jednym otworem, 100% bawełna</t>
  </si>
  <si>
    <t>Rękawice bawełniane, gramatura 145 g/m2 – 100% bawełny</t>
  </si>
  <si>
    <t>Obuwie profilaktyczne, ochronne dla osób utrzymujących czystość poza budynkami na zewnątrz-kalosze  wyposażone w wymienną wkładkę ocieplającą .</t>
  </si>
  <si>
    <t>Czapka ocieplana 100% przędza akrylowa, gramatura 126 g/m wywijana, rozmiar uniwersalny 51-61, kolor czarny</t>
  </si>
  <si>
    <t>Zatyczki douszne 3M 1261</t>
  </si>
  <si>
    <t>Rękawice robocze gumowane, ochronne, ocieplane.</t>
  </si>
  <si>
    <t>Rękawice jednorazowe nitrylowe, bezpudrowe opakowanie 100 szt. w rozm. S,M,L,XL</t>
  </si>
  <si>
    <t>op</t>
  </si>
  <si>
    <t>Ręcznik frotte wymiary: 70 x 140cm, 100% bawełna, gramatura 400 GSM, jednokolorowy, do wyboru: granat, ciemny brąz, grafit, ciemna zieleń.</t>
  </si>
  <si>
    <t>Ochronniki słuchu nahełmowe  Peltor Optime II</t>
  </si>
  <si>
    <t>Buty gumowe wierzch i spód wykonany z PCV.
Podeszwa urzeźbiona, antypoślizgowa i olejoodporna.
Typ: O4 FO SRC. Mogą być stosowane w górnictwie, posiadają opinie Instytutu Przemysłu Organicznego.Spełniają wymagania normy EN20347, EN20344.Łatwe do czyszczenia.
Kolor: czarny.</t>
  </si>
  <si>
    <t>Półmaska filtrująca klasy P2 z zaworem wydechowym, typ FFP2: do ochrony dróg oddechowych użytkownika przed szkodliwym oddziaływaniem zanieczyszczeń powietrza występujących w postaci cząstek stałych i/lub ciekłych tworzących aerozole (pyły, dymy, mgły)</t>
  </si>
  <si>
    <t>RRP</t>
  </si>
  <si>
    <t>DA</t>
  </si>
  <si>
    <t xml:space="preserve">Ubranie sztygarskie 100% Bawełna. Ubranie posiada dopuszczenie do stosowania w podziemnych zakładach górniczych kolor żółty, bluza + spodnie  
-bluza  sztygarska w fasonie uniwersalnym,w kolorze żółtym z kołnierzykiem, zapinanych na guziki, bez kaptura, z dwoma kieszeniami, z materiału o wadze minimum 280 g/m2. 100% bawełny 
- spodnie w fasonie uniwersalnym  w kolorze żółtym, z kieszeniami z przodu i z tyłu oraz szlufkami do paska, materiał o wadze min. 280g/m2, 100% bawełny 
</t>
  </si>
  <si>
    <t>kpl.</t>
  </si>
  <si>
    <t>para</t>
  </si>
  <si>
    <t xml:space="preserve">Wartość  netto
PLN
</t>
  </si>
  <si>
    <t xml:space="preserve">Wartość  brutto
PLN
</t>
  </si>
  <si>
    <t>Maseczki jednorazowe op. 50 szt. trójwarstwowe, 100% polipropylen + materiał filtrujący, mocowane za pomocą gumek zakładanych za uszy</t>
  </si>
  <si>
    <t>Podkoszulek (T-shirt) 100% bawełny, gramatura 210g, kolor czarny, biały, szary, ciemnozielony, czerwony, granatowy, męski.</t>
  </si>
  <si>
    <t>Podkoszulek (T-shirt) 100% bawełny, gramatura 210g, kolor czarny, biały, szary, ciemnozielony, czerwony, granatowy, damski.</t>
  </si>
  <si>
    <t xml:space="preserve">Ubranie robocze /bluza i spodnie, drelichowa, 100% bawełny:
a) Bluza musi być wykonana z tkaniny typu drelich o zawartości bawełny nie mniejszej niż 95% 
z dodatkiem włókien innych niż bawełna o właściwościach antystatycznych, o gramaturze nie mniejszej niż 280 g/m2, o prostej linii z kołnierzem, bez karczku, zapinana z przodu pod  szyję, z kieszeniami po obu stronach w przedniej dolnej części bluzy i kieszenią na wysokości lewej piersi. Kolor bluzy - jednolity granatowy. Bluza musi  spełniać  aktualne normy dopuszczające do prac w kopalniach PN-EN 340 lub 13688.
b) Spodnie wzmacniane z wszytym klinem w kroku, przeznaczone są do pracy w pomieszczeniach i wyrobiskach górniczych. Spodnie do pasa proste, nie pasowane w talii, z pasem ze szlufkami na pasek, z doszytymi paskami zapinanymi na guziki do regulacji obwodu, z rozporkiem zapinanym na guziki, z kieszeniami z przodu oraz kieszenią miarową naszytą na prawej nogawce powyżej kolana.
Spodnie muszą być wykonane z tkaniny typu drelich, o zawartości bawełny nie mniejszej niż 95% z dodatkiem włókien innych niż bawełna o właściwościach antystatycznych, o gramaturze nie mniejszej niż 280 g/m2, wzmacniane z przodu od połowy łydki do połowy uda oraz z tyłu od połowy uda do paska. Kolor spodni - jednolity  granatowy. Spodnie muszą spełniać  aktualne normy dopuszczające do prac w kopalniach PN-EN 340 lub 13688.
</t>
  </si>
  <si>
    <t>Półmaska filtrująca z zaworkiem FFP1 FS-613V 
Czasza półmaski:
- Igłowana włóknina poliestrowa
- Włóknina polipropylenowa typu melt blown
- Włóknina osłonowa
Elementy dodatkowe:
- Zawór wydechowy
- Zapinki taśm nagłowia
- Taśma nagłowia RRP</t>
  </si>
  <si>
    <t>Biały kombinezon ochronny jednorazowy w rozmiarach L -XXL wykonany ze 100% polipropylenu o gramaturze 40 g/m². Kombinezon powinien być elastyczny oraz nie ograniczać ruchów, dopasowywać się do ciała, posiadać specjalną gumkę ściągającą w pasie. Nogawki i rękaw kombinezonu powinien być wykończony specjalnymi ściągaczami. Kombinezon zapinany na suwak. Materiał z którego jest wykonany powinien jedynie zabezpieczać turystów przed ubrudzeniem pyłem węglowym lub smarem.</t>
  </si>
  <si>
    <t>Buty ochronne, wysokość sięgającej kostki, wykonane ze skóry bydlęcej, podeszwa z podwójnego poliuretanu, olejoodporna, absorpcja uderzeń pod piętą, wyposażone w antypoślizgową podeszwę oraz stalowy podnosek gwarantujący ochronę przed uderzeniami z energią do 200J. oraz zgniecenia do 15kN, spełniające wymagania norm EN20345, EN20344</t>
  </si>
  <si>
    <t>Buty robocze kalosze, gumowce krótkie, wykonane z plastycznego tworzywa PCV, chroniące przez wilgocią i zanieczyszczeniami.
Kolor: czarny lub ciemne kolory,
rozmiary 41-42 ilość 20
rozmiary 43-44 ilość 20
rozmiary 45-46 ilość 20
rozmiary 36-38 ilość 20
rozmiary 39-40 ilość 20</t>
  </si>
  <si>
    <t>Uchwyt na przewód do lampy do hełmu górniczego EVO prod. JSP</t>
  </si>
  <si>
    <t>Spodniobuty z wgrzanymi na stałe wysokiej jakości kaloszami. Model produkowany z wodoochronnego, wytrzymałego materiału, zapewniającego skuteczną ochronę przed wodą. Technika obustronnego zgrzewania zwiększa wytrzymałość szwów. Kieszeń
wewnętrzna ułatwia przechowywanie dokumentów. Komfort użytkowania produktu poprawiają regulowane szelki z szerokiej gumy, materiał na podkładzie poliestrowym, jednostronnie
powlekany PVC. Charakteryzuje się zwiększoną odpornością na rozdzieranie i wodoszczelnością szwów.</t>
  </si>
  <si>
    <t xml:space="preserve">Fartuch roboczy drelichowy, posiada 3 kieszenie zewnętrzne, w tym 2 boczne oraz jedną na piersi. Fartuch zapinany jest na guziki, męski </t>
  </si>
  <si>
    <t>Fartuch roboczy drelichowy, posiada 3 kieszenie zewnętrzne, w tym 2 boczne oraz jedną na piersi. Fartuch zapinany jest na guziki, damski</t>
  </si>
  <si>
    <t xml:space="preserve">Koszulka z krótkim rękawem i kołnierzykiem /polo/, w kolorze jednolitym, granatowym, czarnym, czerwonym, szarym, ciemnozielonym, z materiału o wadze minimum 190g/m2, minimum 90% bawełny w składzie surowcowym, z logotypami Zamawiającego wykonanymi techniką haftu: na wysokości klatki piersiowej o wymiarach max. 10 cm x 8,4 cm w trzech kolorach oraz na plecach o wymiarach max. 20 cm x 13,8 cm w dwóch kolorach, męska. </t>
  </si>
  <si>
    <t>Koszulka z krótkim rękawem i kołnierzykiem /polo/, w kolorze jednolitym, granatowym, czarnym, czerwonym, szarym, ciemnozielonym, z materiału o wadze minimum 190g/m2, minimum 90% bawełny w składzie surowcowym, z logotypami Zamawiającego wykonanymi techniką haftu: na wysokości klatki piersiowej o wymiarach max. 10 cm x 8,4 cm w trzech kolorach oraz na plecach o wymiarach max. 20 cm x 13,8 cm w dwóch kolorach, damska.</t>
  </si>
  <si>
    <t>Bluza z polaru w kolorze jednolitym czarnym, czerwonym, ciemnozielonym, szarym, granatowym zapinana na suwak, bez kaptura, z dwoma kieszeniami zapinanymi na suwak, z materiału o wadze minimum 280 g/m2 z logotypami Zamawiającego wykonanymi techniką haftu: na wysokości klatki piersiowej o wymiarach max. 10 cm x 8,4 cm w trzech kolorach oraz na plecach o wymiarach max. 20 cm x 13,8 cm w dwóch kolorach, damska.</t>
  </si>
  <si>
    <t>Okulary ochronne robocze antyodpryskowe, wykonane z poliwęglanu, z systemem wentylacji bezpośredniej w zausznikach, ergonomiczny kształt zapewniają wygodne noszenie przez cały dzień. Spełniające normę EN 166, kolor bezbarwny.</t>
  </si>
  <si>
    <t xml:space="preserve">Buty ochronne zimowe kategorii S3  spełniają normy EN 20345, cholewka wodoodporna ze skóry bydlęcej, wewnątrz futerko syntetyczne, buty przeznaczone są do pracy w zimnych warunkach izolują od zimna do -17°C. absorbcja energii w obszarze pięty,  dla lepszej ochrony palców obuwie wyposażone w kompozytowy podnosek odporny na uderzenie z siłą 200J, podeszwa z poliuretanu o podwójnej gęstości, charakterystycznym bieżniku ma właściwości antystatyczne, antypoślizgowe, odporne na oleje, benzyny i inne rozpuszczalniki, </t>
  </si>
  <si>
    <t>Górnicy</t>
  </si>
  <si>
    <t>Elektromonterzy</t>
  </si>
  <si>
    <t>Ślusarze</t>
  </si>
  <si>
    <t>Dozór</t>
  </si>
  <si>
    <t>koszula</t>
  </si>
  <si>
    <t>ubranie drel</t>
  </si>
  <si>
    <t>buty</t>
  </si>
  <si>
    <t>ręcznik</t>
  </si>
  <si>
    <t>T-shirt</t>
  </si>
  <si>
    <t>RRP ilość</t>
  </si>
  <si>
    <t>DA ilość</t>
  </si>
  <si>
    <t xml:space="preserve">Hełm ochronny dla budowlańców, wykonany z tworzywa HDPE, ergonomiczny kształt z możliwością regulacji więźby, kolor: biały, spełniający wymagania normy PN-EN 397, antyelektrostatyczność: AE na wysokości, wyposażony w wygodny i łatwy w użyciu 4-punktowy pasek podbródkowy, w części przedniej bawełniany napotnik pokryty porowatym poliuretanem, </t>
  </si>
  <si>
    <t xml:space="preserve">Czapka z daszkiem robocza, o charakterystycznej sześciokątnej konstrukcji, bejsbolówka z funkcją odprowadzania wilgoci, zwiększa bezpieczeństwo podczas przebywania w warunkach ograniczonej widoczności, materiał: 100% bawełna 290 g/m², regulacja na rzep, rozm. uniwersalny (57-61 cm), </t>
  </si>
  <si>
    <t>Obuwie profilaktyczne, ochronne dla osób utrzymujących czystość w budynku (białe), wierzch perforowany ze skóry naturalnej z paskiem do regulacji, odporny na codzienne mycie i dezynfekcję, wyściółka skórzana ze skóry naturalnej welurowej,  protektor antypoślizgowy, pasek na piętę zapewniający lepsze dopasowanie buta, spełniają wymagania normy EN20347</t>
  </si>
  <si>
    <t>Buty spawalnicze ochronne z metalowym podnoskiem i wkładką antyprzebiciową, 	odporne na iskry i odpryski, olejoodporne, antystatyczne oraz antypoślizgowe, podwyższona wodoodporność (klasa S3), wykonane ze skóry bydlęcej, podeszwa wykonana z mieszanki gumy i poliuretanu lub innego materiału niepalnego odpornego odporność na ścieranie i ciepło kontaktowe (norma HRO = 300°C przez 1 minutę, zapięcie na rzep - szybkie otwieranie i ochrona przed odpryskami, z anatomicznie uformowaną, ergonomiczną wkładką, spełniające wymogi norm: EN ISO 20344:2011, EN ISO 20345:2011</t>
  </si>
  <si>
    <t>Przyłbica spawalnicza zastosowanie: spawanie MIG, MAG, TIG oraz szlifowanie,
posiadająca możliwość dopasowania do kształtu głowy oraz siły jej bezwładnego puszczania, 
automatyczne zaciemnienie szybki samościemniającej z regulowanym stopniem, po wykryciu łuku spawalniczego,wyposażona w systemy regulacji: czułość, dobór stopnia zaciemnienia, czasu przechodzenia, zakres stopnia zaciemnienia przy spawaniu od DIN9 do DIN13,
Zakres stopnia zaciemnienia przy szlifowaniu od DIN5 do DIN9, zasilanie wymienne baterie ogólnodostępne, zapewnienie w komplecie z przyłbica min trzech wkładów (szybek) wymiennych,standardowe wymiary wkładów (szybek) umożliwiających ich późniejszą wymianę,spełniająca wymagania norm: EN166, EN379, EN175, ANSI-ISEA Z87.1:2010</t>
  </si>
  <si>
    <t xml:space="preserve">szt. </t>
  </si>
  <si>
    <t xml:space="preserve">Bluza z polaru w kolorze jednolitym czarnym, czerwonym, ciemnozielonym, szarym, granatowym zapinana na suwak, bez kaptura, z dwoma kieszeniami zapinanymi na suwak, z materiału o wadze minimum 280 g/m2 z logotypami Zamawiającego wykonanymi techniką haftu: na wysokości klatki piersiowej o wymiarach max. 10 cm x 8,4 cm w trzech kolorach oraz na plecach o wymiarach max. 20 cm x 13,8 cm w dwóch kolorach, męska </t>
  </si>
  <si>
    <t>Fartuch spawalniczy zastosowanie: ochrona przed iskrami, drobnymi rozpryskami stopionego metalu, krótkotrwałym działaniem płomienia, ciepłem kontaktowym, promieniowaniem UV pochodzącym od łuku materiał: z dwoiny bydlęcej lub tkaniny równoważnej, niepalnej, odpornej na działanie krótkotrwałego ognia, wymiary: min. 90 cm x 60 cm, grubość materiału: w przedziale od 1,20 mm do 1,60 mm, fartuch z bawetem wykonany ze skóry,
klamra regulacyjna na szyi oraz regulowany pasek, spełniający wymogi norm EN340:1993 i EN470-1:1995</t>
  </si>
  <si>
    <t xml:space="preserve">Okulary spawalnicze zastosowanie: spawanie palnikiem, lutowanie ciężkich metali, cięcie palnikiem, jednoczęściowe wykonane z poliwęglanu lub materiału równoważnego,
posiadające filtr o stopniu zaciemnienia min 5 z soczewkami zabezpieczonymi przed zarysowaniem ze zintegrowanym noskiem oraz posiadające osłony boczne skroni,ramiona z regulacją długości.
spełniające wymogi norm EN166 i EN169 (filtry optyczne do spawania i technik pokrewnych)      </t>
  </si>
  <si>
    <t>Rękawiczki robocze wykonane z nylonu powlekane od wewnętrznej części (strona chwytna) powłoką lateksu. Kategoria ochrony: CE I. Norma EN 420
Rozmiary: 7 - 11</t>
  </si>
  <si>
    <t>Zatyczki douszne 3M E-A-R soft opakowanie 250par</t>
  </si>
  <si>
    <t>Spodnie robocze z materiału, który zapewnia, iż po wielokrotnym praniu kolory pozostają intensywne, rozmiar pozostaje stabilny, materiał jest odporny na wchłanianie brudu , w pasie po bokach gumka umożliwiająca lepsze dopasowanie spodni do sylwetki,  na kieszeniach oraz na kolanach dodatkowe wzmocnienie, gramatura min 245 g/m2</t>
  </si>
  <si>
    <t>Kurtka ocieplana (zimowa), kolor: czarny, granatowy, ciemne kolory materiał: 100% poliester, gramatura nie mniejsza niż 200g/m2, zapinana na suwak błyskawiczny, wysoka odporność materiału na warunki pogodowe, dobra oddychalność, kieszenie, męska</t>
  </si>
  <si>
    <t xml:space="preserve">Ubranie robocze  (ogrodniczki plus bluza) Spodnie ochronne ogrodniczki posiadają możliwość regulacji w pasie oraz regulacje  długości szelek,
dwie boczne kieszenie oraz jedna na nogawce,  dodatkowo dwie kieszenie w górnej partii spodni, w tym jedna na suwak,  wykonane z wysokiej jakości materiału, który zapewnia, iż po wielokrotnym praniu kolory pozostają wciąż intensywne, a rozmiar stabilny, gramatura min 245 g/m2
</t>
  </si>
  <si>
    <t>Spodnie trudnopalne ogrodniczki, spodnie wykonane z mocnego i oddychającego materiału, przód spodni został wzmocniony dodatkową warstwą materiału od wewnątrz, dwie boczne, chowane kieszenie oraz dwie tylne, naszywane, zapewnia komfort i bezpieczeństwo użytkowania, tkanina o gramaturze min 300 g/m2, posiada certyfikat niepalności i antystatyczności, spełnia normy:
EN ISO 11611:2015 A1 + A2 - ochrona przed zagrożeniem spawania
EN ISO 1149-5:2008 - właściwości elektrostatyczne
EN ISO 11612:2015 A1 + A2, B1, C1, E1, F1 - ochrona przed czynnikami gorącymi i spawaniem</t>
  </si>
  <si>
    <t>Rękawice robocze gumowe, długie do łokcia.  Rękawice ochronne z PCV, zakończone mankietem, oblewane PCV zarówno po stronie wewnętrznej jak i wewnętrznej, odporność na ścieranie, zapewniajace manualność oraz zachowujące miękkość, stosowane do ogólnych prac mechanicznych, zgodne z normami RN388</t>
  </si>
  <si>
    <t xml:space="preserve">Ubranie do spawania, odzież spawalnicza składająca się z bluzy i spodni do pasa na szelkach,
wykonane z tkaniny niepalnej, odpornej na działanie krótkotrwałego ognia,
gramatura materiału: min 350 g/m2, ubranie spełniające wymagania normy EN-11611 (odzież ochronna dla spawaczy). Bluza:zapinana na guziki kryte plisą,
kieszeń lub kieszenie zewnętrzne zapinana na patkę,
regulacja obwodu rękawów z zapięciem na guzik. Spodnie: do pasa, regulowane
wszyte regulowane szelki, wzmocnienia na kolanach z podwójnej tkaniny,
dodatkowe zakończenia nogawek osłaniające obuwie
Ubranie certyfikowane. </t>
  </si>
  <si>
    <t>Gogle spawalnicze zastosowanie: spawanie palnikiem, lutowanie ciężkich metali, cięcie palnikiem, gogle spawalnicze posiadające podnoszone szkła, zapewniające ochronę przed uderzeniami o niewielkiej energii (45m/s) oraz przed cząsteczkami kurzu powyżej i przed rozpryskami cieczy, z podwójną ochronę poprzez zastosowanie soczewek bezbarwnych i spawalniczych,wewnętrzna soczewka z bezbarwnego, warstwowego szkła mineralnego, a soczewki zewnętrzne ze szkła mineralnego barwionego min 5, oprawka gogli miękka,  posiadająca otworki wentylacyjne, taśma elastyczna z poliestru tkanego i naturalnej gumy, spełniające wymogi normy EN175</t>
  </si>
  <si>
    <t>Formularz cenowy   zał. nr 1</t>
  </si>
  <si>
    <t xml:space="preserve">Pasek czarny uniwersalny ze skóry lub parciany, zapinany na klamrę. Szerokośc paska od 3cm do 5cm, grubość do 0,5mm. 
długość ok. 130 cm
rozmiar uni- możliwość skrócenia długości paska
</t>
  </si>
  <si>
    <t xml:space="preserve">Pełny strój ochronny Trasa Ratownicza: ubranie z tkaniny granatowej 100% bawełna, z szarymi odblaskami na rękawach oraz nogawkach oraz haftem na lewej piersi Ratownik górniczy a poniżej Muzeum Górnictwa Węglowego w Zabrzu. 
bluza ze stójką, zapinana na zamek kryty plisą zapinaną na rzepy, dwie boczne kieszenie naszywane, bez kieszeni na lewej piersi - w jej miejscu haft, kieszeń na telefon/latarkę zapinana na rzep na prawej piersi, opcjonalnie pomarańczowe kontrasty na kieszeniach bocznych ; spodnie do pasa z dwoma naszywanymi kieszeniami z przodu, jedną na tyle, wzmocnienie na kolanach z tej samej tkaniny, odblask wszyty na nogawce pod wzmocnieniem, rozporek zapinany na zamek i guzik, w pas wszyta guma, szlufki, opcjonalnie pomarańczowe kontrasty na kieszeniach bocznych i tylniej gramatura min 280 g/m2
</t>
  </si>
  <si>
    <t>Czepek jednorazowy z polipropylenu w kolorze białym, zakończony gumką ściągniętą w harmonijkę, przepuszcza powietrze, gramatura 10 g / m2, polipropylen 100 %, opakowanie 100 szt</t>
  </si>
  <si>
    <r>
      <t>Koszula robocza, flanelowa, 100% bawełna, gramatura min 120g/m2, w kratkę czarno-niebieską, zapinana na guziki, mankiety koszuli przy rękawach zapinane są na guziki, koszula po lewej stronie posiadać powinna kieszeń</t>
    </r>
    <r>
      <rPr>
        <sz val="10"/>
        <rFont val="Calibri"/>
        <family val="2"/>
        <charset val="238"/>
        <scheme val="minor"/>
      </rPr>
      <t>. Produkcja- Polska</t>
    </r>
  </si>
  <si>
    <t>Kurtka przeciwdeszczowa wykonana z bardziej wytrzymałego na uszkodzenia PCV, zabezpiecza przed deszczem, zabrudzeniami, powierzchniowymi urazami mechanicznymi, otarciami zapinana na zamek oraz dodatkowo na zatrzaski, dodatkowo posiada zatrzaski umożliwiające zwężenie mankietów, 2  duże kieszenie, kaptur zwężany sznurkiem przeznaczona do pracy w deszczu uniwersalna od L-3XL</t>
  </si>
  <si>
    <t xml:space="preserve">
Spodnie ochronne ogrodniczki ocieplane, powłoka 100% poliester na PVC, wyściółka 100% poliester o gramaturze min 130 g/m3, podszewka 100% poliester typu tafta 190T, odblaskowe pasy na dole nogawek zapewniające lepszą widoczność, możliwość regulacji długości szelek, które dodatkowo w tylnej partii mają gumę, zwiększającą swobodę ruchów, dwie boczne kieszenie, dodatkowa kieszeń w górnej partii  spodni.</t>
  </si>
  <si>
    <r>
      <t xml:space="preserve">Hełm górniczy JSP ochronny EVO3, biały, spełniający wymagania dopuszczenia do pracy w wyrobiskach górniczych, regulacja w obwodzie pasa głównego za pomocą przesuwnego zapięcia, w części przedniej napotnik, NADRUK logo Sztolni z lewej strony i Logo Guido z prawej strony hełmu. Nadruk powinien być wytłaczany.
Hełm z pętlą kablową z tyłu i wspornika lampy z przodu. </t>
    </r>
    <r>
      <rPr>
        <b/>
        <sz val="10"/>
        <color theme="1"/>
        <rFont val="Calibri"/>
        <family val="2"/>
        <charset val="238"/>
        <scheme val="minor"/>
      </rPr>
      <t>Logo na hełmie wykonane przez producenta hełmów podczas procesu produkcji (atest)</t>
    </r>
    <r>
      <rPr>
        <sz val="10"/>
        <color theme="1"/>
        <rFont val="Calibri"/>
        <family val="2"/>
        <scheme val="minor"/>
      </rPr>
      <t xml:space="preserve">. </t>
    </r>
  </si>
  <si>
    <r>
      <t xml:space="preserve">Hełmy górnicze ochronne kolorowe  ( zielone, czerwone, niebieskie, zółte) spełniające wymagania dopuszczenia do pracy w wyrobiskach górniczych, regulacja w obwodzie pasa głównego za pomocą przesuwnego zapięcia, w części przedniej napotnik, NADRUK logo Sztolni z lewej strony i Logo Guido z prawej strony hełmu. Nadruk powinien być wytłaczany. Hełmy powinny być odpowiednie dla grup dorosłych oraz dzieci. </t>
    </r>
    <r>
      <rPr>
        <b/>
        <sz val="10"/>
        <color theme="1"/>
        <rFont val="Calibri"/>
        <family val="2"/>
        <charset val="238"/>
        <scheme val="minor"/>
      </rPr>
      <t>Logo na hełmie wykonane przez producenta hełmów podczas procesu produkcji (atest).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</si>
  <si>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Hełm górniczy JSP ochronny EVO3 w kolorze brązowym,hełm jest wyposażony w pętle kablową z tyłu i wspornik lampy z przodu,
posiada pasy terylene dające możliwość dopasowania do indywidualnego kształtu głowy użytkownika, materiał opaski przeciwpotnej: bawełna, wentylowany, odporny na odpryski stopionego metalu, chroni przed prądem elektrycznym do 1000 V, materiał: HDPE (polietylen wysokiej gęstości). NADRUK logo Sztolni z lewej strony i Logo Guido z prawej strony hełmu. Nadruk powinien być wytłaczany. </t>
    </r>
    <r>
      <rPr>
        <b/>
        <sz val="10"/>
        <color theme="1"/>
        <rFont val="Calibri"/>
        <family val="2"/>
        <charset val="238"/>
        <scheme val="minor"/>
      </rPr>
      <t>Logo na hełmie wykonane przez producenta hełmów podczas procesu produkcji (atest).</t>
    </r>
    <r>
      <rPr>
        <sz val="10"/>
        <color theme="1"/>
        <rFont val="Calibri"/>
        <family val="2"/>
        <scheme val="minor"/>
      </rPr>
      <t xml:space="preserve"> </t>
    </r>
  </si>
  <si>
    <t xml:space="preserve">Gogle ochronne z poliwęglanu, bezbarwne, miękka oprawka z PVC  i nylonu, przystosowane do noszenia okularów korekcyjnych, regulowana taśma elastyczna umożliwia bezproblemowe dopasowanie gogli do twarzy, otwory wentylujące ograniczają parowanie gogli wewnątrz </t>
  </si>
  <si>
    <t>Nakolannik skórzany wykonany z najlepszej gatunkowo skóry bydlęcej licowej nadającej bardzo dobre parametry wytrzymałościowe i właściwości użytkowe. Wewnątrz wszyty filc. Komplet: para – prawy i lewy. Mocowane przy pomocy dwóch pasków skórzanych, które są wyposażone w system regulacji umożliwiający jego optymalne dopasowanie do kolana użytkownika. Zapewniają duży komfort pracy, nawet przy długotrwałym przebywaniu na kolanach.</t>
  </si>
  <si>
    <t>Rękawice ochronne ze skóry dwoinowej, wykonane z drelichu i wzmocnione bydlęcą skórą licowaną, chroniące przed urazami.</t>
  </si>
  <si>
    <t xml:space="preserve">RAZEM </t>
  </si>
  <si>
    <r>
      <t xml:space="preserve">Zadanie pn.: </t>
    </r>
    <r>
      <rPr>
        <b/>
        <sz val="11"/>
        <color theme="1"/>
        <rFont val="Calibri"/>
        <family val="2"/>
        <charset val="238"/>
        <scheme val="minor"/>
      </rPr>
      <t xml:space="preserve">Sukcesywna dostawa odzieży roboczej i ochronnej oraz obuwia dla pracowników Muzeum Górnictwa Węglowego w Zabrzu </t>
    </r>
  </si>
  <si>
    <t xml:space="preserve">Kurtka/ bluza robocza (kufajka), ciepłochronna, kolor granatowy 99% z bawełny, o właściwościach antyelektrostatycznych i trudnopalnych, wyposażona w dwie kieszenie, zapinana na guziki, chroniąca przed chłodem. Przeznaczona do prac w niskich temperaturach.
</t>
  </si>
  <si>
    <t xml:space="preserve">Kurtka ocieplana (zimowa), kolor: czarny, granatowy, ciemne kolory materiał: 100% poliester, gramatura nie mniejsza niż 200g/m2, zapinana na suwak błyskawiczny,  wysoka odporność materiału na warunki pogodowe, dobra oddychalność, kieszenie. Kurtka 3 w 1 wodoodporna, oddychająca oraz wiatroszczelna z taśmowanymi szwami, odpinany polar, regulacja mankietów przy pomocy rzepa, kieszenie zapinane na zamki, zakryte zapięcie z przodu na rzep, składany kaptur, dwustronny zamek błyskawiczny, damska
</t>
  </si>
  <si>
    <t>Wymienna więźba wewnętrzna do hełmu JSP EVO3. Możliwość regulacji szerokości więźby w zakresie 51-63cm tekstylna</t>
  </si>
  <si>
    <t>Rękawice ochronne wykonane z nylonu z dodatkowym powleczeniem z lateksu o chropowatej strukturze, zapewniają doskonałą chwytność.
Zarówno tkanina jak i oblanie odporne na rozdarcie, rozciągliwe i wytrzymałe.
Są elastyczne, dzięki czemu świetnie dopasowują się do dłoni,
zapewniają doskonałą manualność przy ograniczeniu ślizgania się trzymanego przedmiotu. Rozmiary: 7 - 11</t>
  </si>
  <si>
    <t>Kamizelka ostrzegawcza wykonana z wysokiej jakości poliestrowej dzianiny w kolorze żółtym lub pomarańczowym fluorescencyjnym z dwoma pasami odblaskowymi, zapinana z przodu na rzep.</t>
  </si>
  <si>
    <t>Rękawice spawalnicze z dwoiny bydlęcej lub tkaniny równoważnej, niepalnej, odpornej na działanie krótkotrwałego ognia,
pięciopalczaste o grubości materiału 1,2 do 1,4 mm,
odporne na wysokie temperatury (THT),
posiadające zwiększoną odporność na ciepło kontaktowe,
zapewniające ograniczenie reaktywności na kontakt z płomieniem,
podszewka z wełny na stronie chwytnej,
długość mankietu: min 20 cm,
długość całkowita: ok. 40 cm,
spełniające wymogi norm: EN420 (3), EN388 (4,1,3,3), EN407 (4,1,4,X,4,X), EN12477 (rodzaj A)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</si>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</sst>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0" fillId="2" borderId="0" xfId="0" applyFill="1"/>
    <xf numFmtId="0" fontId="0" fillId="2" borderId="0" xfId="0" applyFont="1" applyFill="1"/>
    <xf numFmtId="0" fontId="6" fillId="2" borderId="2" xfId="0" applyFont="1" applyFill="1" applyBorder="1" applyAlignment="1">
      <alignment wrapText="1"/>
    </xf>
    <xf numFmtId="4" fontId="5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wrapText="1"/>
    </xf>
    <xf numFmtId="0" fontId="7" fillId="2" borderId="6" xfId="0" applyFont="1" applyFill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wrapText="1"/>
    </xf>
    <xf numFmtId="4" fontId="0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4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4" fontId="8" fillId="2" borderId="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4" fontId="0" fillId="3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7982-1DE4-421C-9B31-BA54932DA976}">
  <sheetPr>
    <pageSetUpPr fitToPage="1"/>
  </sheetPr>
  <dimension ref="A2:L88"/>
  <sheetViews>
    <sheetView tabSelected="1" topLeftCell="A67" zoomScaleNormal="100" workbookViewId="0">
      <selection activeCell="B70" sqref="B70"/>
    </sheetView>
  </sheetViews>
  <sheetFormatPr defaultRowHeight="15" x14ac:dyDescent="0.25"/>
  <cols>
    <col min="1" max="1" width="5.140625" style="3" customWidth="1"/>
    <col min="2" max="2" width="75.28515625" customWidth="1"/>
    <col min="4" max="4" width="12.42578125" style="4" customWidth="1"/>
    <col min="5" max="5" width="14.28515625" style="3" customWidth="1"/>
    <col min="6" max="6" width="18.42578125" style="1" customWidth="1"/>
    <col min="7" max="7" width="13.5703125" customWidth="1"/>
    <col min="8" max="8" width="23" customWidth="1"/>
    <col min="9" max="9" width="10.5703125" style="15" hidden="1" customWidth="1"/>
    <col min="10" max="10" width="11" style="15" hidden="1" customWidth="1"/>
    <col min="11" max="11" width="15.140625" style="15" hidden="1" customWidth="1"/>
    <col min="12" max="12" width="15.5703125" style="15" hidden="1" customWidth="1"/>
  </cols>
  <sheetData>
    <row r="2" spans="1:12" ht="31.5" customHeight="1" x14ac:dyDescent="0.25">
      <c r="A2" s="39" t="s">
        <v>77</v>
      </c>
      <c r="B2" s="39"/>
      <c r="C2" s="39"/>
      <c r="D2" s="39"/>
      <c r="E2" s="39"/>
      <c r="F2" s="39"/>
      <c r="G2" s="39"/>
      <c r="H2" s="39"/>
    </row>
    <row r="3" spans="1:12" ht="15" customHeight="1" x14ac:dyDescent="0.25">
      <c r="A3" s="49" t="s">
        <v>91</v>
      </c>
      <c r="B3" s="50"/>
      <c r="C3" s="50"/>
      <c r="D3" s="50"/>
      <c r="E3" s="50"/>
      <c r="F3" s="50"/>
      <c r="G3" s="50"/>
      <c r="H3" s="50"/>
    </row>
    <row r="4" spans="1:12" ht="30.75" customHeight="1" x14ac:dyDescent="0.25">
      <c r="A4" s="50"/>
      <c r="B4" s="50"/>
      <c r="C4" s="50"/>
      <c r="D4" s="50"/>
      <c r="E4" s="50"/>
      <c r="F4" s="50"/>
      <c r="G4" s="50"/>
      <c r="H4" s="50"/>
    </row>
    <row r="5" spans="1:12" ht="27" customHeight="1" x14ac:dyDescent="0.25">
      <c r="A5" s="4"/>
      <c r="B5" s="51"/>
      <c r="C5" s="51"/>
      <c r="D5" s="51"/>
      <c r="E5" s="51"/>
      <c r="F5" s="51"/>
      <c r="G5" s="51"/>
      <c r="H5" s="51"/>
    </row>
    <row r="6" spans="1:12" ht="15" customHeight="1" x14ac:dyDescent="0.25">
      <c r="A6" s="42" t="s">
        <v>0</v>
      </c>
      <c r="B6" s="42" t="s">
        <v>1</v>
      </c>
      <c r="C6" s="42" t="s">
        <v>2</v>
      </c>
      <c r="D6" s="42" t="s">
        <v>3</v>
      </c>
      <c r="E6" s="40" t="s">
        <v>4</v>
      </c>
      <c r="F6" s="40" t="s">
        <v>29</v>
      </c>
      <c r="G6" s="40" t="s">
        <v>5</v>
      </c>
      <c r="H6" s="40" t="s">
        <v>30</v>
      </c>
      <c r="I6" s="40" t="s">
        <v>57</v>
      </c>
      <c r="J6" s="42" t="s">
        <v>58</v>
      </c>
      <c r="K6" s="44" t="s">
        <v>24</v>
      </c>
      <c r="L6" s="44" t="s">
        <v>25</v>
      </c>
    </row>
    <row r="7" spans="1:12" ht="40.5" customHeight="1" x14ac:dyDescent="0.25">
      <c r="A7" s="43"/>
      <c r="B7" s="43"/>
      <c r="C7" s="43"/>
      <c r="D7" s="43"/>
      <c r="E7" s="41"/>
      <c r="F7" s="41"/>
      <c r="G7" s="41"/>
      <c r="H7" s="41"/>
      <c r="I7" s="41"/>
      <c r="J7" s="43"/>
      <c r="K7" s="45"/>
      <c r="L7" s="45"/>
    </row>
    <row r="8" spans="1:12" ht="246" customHeight="1" x14ac:dyDescent="0.25">
      <c r="A8" s="22">
        <v>1</v>
      </c>
      <c r="B8" s="23" t="s">
        <v>34</v>
      </c>
      <c r="C8" s="22" t="s">
        <v>27</v>
      </c>
      <c r="D8" s="24">
        <f>34+33+21+10</f>
        <v>98</v>
      </c>
      <c r="E8" s="12"/>
      <c r="F8" s="12">
        <f>D8*E8</f>
        <v>0</v>
      </c>
      <c r="G8" s="12">
        <f>F8*23%</f>
        <v>0</v>
      </c>
      <c r="H8" s="12">
        <f>F8+G8</f>
        <v>0</v>
      </c>
      <c r="I8" s="25"/>
      <c r="J8" s="25"/>
      <c r="K8" s="21"/>
      <c r="L8" s="26">
        <f>F8</f>
        <v>0</v>
      </c>
    </row>
    <row r="9" spans="1:12" ht="68.25" customHeight="1" x14ac:dyDescent="0.25">
      <c r="A9" s="22">
        <v>2</v>
      </c>
      <c r="B9" s="23" t="s">
        <v>81</v>
      </c>
      <c r="C9" s="22" t="s">
        <v>6</v>
      </c>
      <c r="D9" s="24">
        <f>200+123</f>
        <v>323</v>
      </c>
      <c r="E9" s="12"/>
      <c r="F9" s="12">
        <f t="shared" ref="F9:F71" si="0">D9*E9</f>
        <v>0</v>
      </c>
      <c r="G9" s="12">
        <f t="shared" ref="G9:G71" si="1">F9*23%</f>
        <v>0</v>
      </c>
      <c r="H9" s="12">
        <f t="shared" ref="H9:H71" si="2">F9+G9</f>
        <v>0</v>
      </c>
      <c r="I9" s="25">
        <v>200</v>
      </c>
      <c r="J9" s="25">
        <v>123</v>
      </c>
      <c r="K9" s="21">
        <f>200*E9</f>
        <v>0</v>
      </c>
      <c r="L9" s="26">
        <f>123*E9</f>
        <v>0</v>
      </c>
    </row>
    <row r="10" spans="1:12" ht="63.75" x14ac:dyDescent="0.25">
      <c r="A10" s="22">
        <v>3</v>
      </c>
      <c r="B10" s="23" t="s">
        <v>92</v>
      </c>
      <c r="C10" s="22" t="s">
        <v>6</v>
      </c>
      <c r="D10" s="24">
        <v>50</v>
      </c>
      <c r="E10" s="12"/>
      <c r="F10" s="12">
        <f t="shared" si="0"/>
        <v>0</v>
      </c>
      <c r="G10" s="12">
        <f t="shared" si="1"/>
        <v>0</v>
      </c>
      <c r="H10" s="12">
        <f t="shared" si="2"/>
        <v>0</v>
      </c>
      <c r="I10" s="21"/>
      <c r="J10" s="21"/>
      <c r="K10" s="21"/>
      <c r="L10" s="26">
        <f t="shared" ref="L10:L11" si="3">F10</f>
        <v>0</v>
      </c>
    </row>
    <row r="11" spans="1:12" ht="50.25" customHeight="1" x14ac:dyDescent="0.25">
      <c r="A11" s="22">
        <v>4</v>
      </c>
      <c r="B11" s="27" t="s">
        <v>7</v>
      </c>
      <c r="C11" s="22" t="s">
        <v>6</v>
      </c>
      <c r="D11" s="9">
        <v>90</v>
      </c>
      <c r="E11" s="12"/>
      <c r="F11" s="12">
        <f t="shared" si="0"/>
        <v>0</v>
      </c>
      <c r="G11" s="12">
        <f t="shared" si="1"/>
        <v>0</v>
      </c>
      <c r="H11" s="12">
        <f t="shared" si="2"/>
        <v>0</v>
      </c>
      <c r="I11" s="21"/>
      <c r="J11" s="21"/>
      <c r="K11" s="21"/>
      <c r="L11" s="26">
        <f t="shared" si="3"/>
        <v>0</v>
      </c>
    </row>
    <row r="12" spans="1:12" ht="84.75" customHeight="1" x14ac:dyDescent="0.25">
      <c r="A12" s="22">
        <v>5</v>
      </c>
      <c r="B12" s="27" t="s">
        <v>43</v>
      </c>
      <c r="C12" s="22" t="s">
        <v>6</v>
      </c>
      <c r="D12" s="9">
        <v>50</v>
      </c>
      <c r="E12" s="12"/>
      <c r="F12" s="12">
        <f t="shared" si="0"/>
        <v>0</v>
      </c>
      <c r="G12" s="12">
        <f t="shared" si="1"/>
        <v>0</v>
      </c>
      <c r="H12" s="12">
        <f t="shared" si="2"/>
        <v>0</v>
      </c>
      <c r="I12" s="25"/>
      <c r="J12" s="25"/>
      <c r="K12" s="21"/>
      <c r="L12" s="26">
        <f>F12</f>
        <v>0</v>
      </c>
    </row>
    <row r="13" spans="1:12" ht="78.75" customHeight="1" x14ac:dyDescent="0.25">
      <c r="A13" s="22">
        <v>6</v>
      </c>
      <c r="B13" s="27" t="s">
        <v>44</v>
      </c>
      <c r="C13" s="22" t="s">
        <v>6</v>
      </c>
      <c r="D13" s="9">
        <v>2</v>
      </c>
      <c r="E13" s="12"/>
      <c r="F13" s="12">
        <f t="shared" si="0"/>
        <v>0</v>
      </c>
      <c r="G13" s="12">
        <f t="shared" si="1"/>
        <v>0</v>
      </c>
      <c r="H13" s="12">
        <f t="shared" si="2"/>
        <v>0</v>
      </c>
      <c r="I13" s="21"/>
      <c r="J13" s="21"/>
      <c r="K13" s="21"/>
      <c r="L13" s="26">
        <f>F13</f>
        <v>0</v>
      </c>
    </row>
    <row r="14" spans="1:12" ht="74.25" customHeight="1" x14ac:dyDescent="0.25">
      <c r="A14" s="22">
        <v>7</v>
      </c>
      <c r="B14" s="27" t="s">
        <v>37</v>
      </c>
      <c r="C14" s="22" t="s">
        <v>28</v>
      </c>
      <c r="D14" s="9">
        <f>60+123</f>
        <v>183</v>
      </c>
      <c r="E14" s="12"/>
      <c r="F14" s="12">
        <f t="shared" si="0"/>
        <v>0</v>
      </c>
      <c r="G14" s="12">
        <f t="shared" si="1"/>
        <v>0</v>
      </c>
      <c r="H14" s="12">
        <f t="shared" si="2"/>
        <v>0</v>
      </c>
      <c r="I14" s="21">
        <v>60</v>
      </c>
      <c r="J14" s="21">
        <v>123</v>
      </c>
      <c r="K14" s="21">
        <f>60*E14</f>
        <v>0</v>
      </c>
      <c r="L14" s="21">
        <f>123*E14</f>
        <v>0</v>
      </c>
    </row>
    <row r="15" spans="1:12" ht="108.75" customHeight="1" x14ac:dyDescent="0.25">
      <c r="A15" s="22">
        <v>8</v>
      </c>
      <c r="B15" s="27" t="s">
        <v>47</v>
      </c>
      <c r="C15" s="22" t="s">
        <v>28</v>
      </c>
      <c r="D15" s="9">
        <v>10</v>
      </c>
      <c r="E15" s="12"/>
      <c r="F15" s="12">
        <f t="shared" si="0"/>
        <v>0</v>
      </c>
      <c r="G15" s="12">
        <f t="shared" si="1"/>
        <v>0</v>
      </c>
      <c r="H15" s="12">
        <f t="shared" si="2"/>
        <v>0</v>
      </c>
      <c r="I15" s="21"/>
      <c r="J15" s="21"/>
      <c r="K15" s="21"/>
      <c r="L15" s="26">
        <f t="shared" ref="L15" si="4">F15</f>
        <v>0</v>
      </c>
    </row>
    <row r="16" spans="1:12" ht="79.5" customHeight="1" x14ac:dyDescent="0.25">
      <c r="A16" s="22">
        <v>9</v>
      </c>
      <c r="B16" s="27" t="s">
        <v>22</v>
      </c>
      <c r="C16" s="22" t="s">
        <v>28</v>
      </c>
      <c r="D16" s="9">
        <v>15</v>
      </c>
      <c r="E16" s="12"/>
      <c r="F16" s="12">
        <f t="shared" si="0"/>
        <v>0</v>
      </c>
      <c r="G16" s="12">
        <f t="shared" si="1"/>
        <v>0</v>
      </c>
      <c r="H16" s="12">
        <f t="shared" si="2"/>
        <v>0</v>
      </c>
      <c r="I16" s="21"/>
      <c r="J16" s="21"/>
      <c r="K16" s="21"/>
      <c r="L16" s="26">
        <f>F16</f>
        <v>0</v>
      </c>
    </row>
    <row r="17" spans="1:12" ht="102" x14ac:dyDescent="0.25">
      <c r="A17" s="22">
        <v>10</v>
      </c>
      <c r="B17" s="27" t="s">
        <v>38</v>
      </c>
      <c r="C17" s="22" t="s">
        <v>28</v>
      </c>
      <c r="D17" s="9">
        <v>100</v>
      </c>
      <c r="E17" s="12"/>
      <c r="F17" s="12">
        <f t="shared" si="0"/>
        <v>0</v>
      </c>
      <c r="G17" s="12">
        <f t="shared" si="1"/>
        <v>0</v>
      </c>
      <c r="H17" s="12">
        <f t="shared" si="2"/>
        <v>0</v>
      </c>
      <c r="I17" s="21">
        <v>100</v>
      </c>
      <c r="J17" s="21"/>
      <c r="K17" s="26">
        <f>F17</f>
        <v>0</v>
      </c>
      <c r="L17" s="21"/>
    </row>
    <row r="18" spans="1:12" ht="98.25" customHeight="1" x14ac:dyDescent="0.25">
      <c r="A18" s="22">
        <v>11</v>
      </c>
      <c r="B18" s="27" t="s">
        <v>65</v>
      </c>
      <c r="C18" s="22" t="s">
        <v>6</v>
      </c>
      <c r="D18" s="9">
        <v>50</v>
      </c>
      <c r="E18" s="12"/>
      <c r="F18" s="12">
        <f t="shared" si="0"/>
        <v>0</v>
      </c>
      <c r="G18" s="12">
        <f t="shared" si="1"/>
        <v>0</v>
      </c>
      <c r="H18" s="12">
        <f t="shared" si="2"/>
        <v>0</v>
      </c>
      <c r="I18" s="25"/>
      <c r="J18" s="25"/>
      <c r="K18" s="21"/>
      <c r="L18" s="26">
        <f t="shared" ref="L18:L24" si="5">F18</f>
        <v>0</v>
      </c>
    </row>
    <row r="19" spans="1:12" ht="98.25" customHeight="1" x14ac:dyDescent="0.25">
      <c r="A19" s="22">
        <v>12</v>
      </c>
      <c r="B19" s="27" t="s">
        <v>45</v>
      </c>
      <c r="C19" s="22" t="s">
        <v>6</v>
      </c>
      <c r="D19" s="9">
        <v>10</v>
      </c>
      <c r="E19" s="12"/>
      <c r="F19" s="12">
        <f t="shared" si="0"/>
        <v>0</v>
      </c>
      <c r="G19" s="12">
        <f t="shared" si="1"/>
        <v>0</v>
      </c>
      <c r="H19" s="12">
        <f t="shared" si="2"/>
        <v>0</v>
      </c>
      <c r="I19" s="21"/>
      <c r="J19" s="21"/>
      <c r="K19" s="21"/>
      <c r="L19" s="26">
        <f t="shared" si="5"/>
        <v>0</v>
      </c>
    </row>
    <row r="20" spans="1:12" ht="51.75" customHeight="1" x14ac:dyDescent="0.25">
      <c r="A20" s="22">
        <v>13</v>
      </c>
      <c r="B20" s="27" t="s">
        <v>8</v>
      </c>
      <c r="C20" s="22" t="s">
        <v>6</v>
      </c>
      <c r="D20" s="9">
        <v>30</v>
      </c>
      <c r="E20" s="12"/>
      <c r="F20" s="12">
        <f t="shared" si="0"/>
        <v>0</v>
      </c>
      <c r="G20" s="12">
        <f t="shared" si="1"/>
        <v>0</v>
      </c>
      <c r="H20" s="12">
        <f t="shared" si="2"/>
        <v>0</v>
      </c>
      <c r="I20" s="21"/>
      <c r="J20" s="21"/>
      <c r="K20" s="21"/>
      <c r="L20" s="26">
        <f t="shared" si="5"/>
        <v>0</v>
      </c>
    </row>
    <row r="21" spans="1:12" ht="39.75" customHeight="1" x14ac:dyDescent="0.25">
      <c r="A21" s="22">
        <v>14</v>
      </c>
      <c r="B21" s="27" t="s">
        <v>20</v>
      </c>
      <c r="C21" s="22" t="s">
        <v>6</v>
      </c>
      <c r="D21" s="9">
        <v>250</v>
      </c>
      <c r="E21" s="12"/>
      <c r="F21" s="12">
        <f t="shared" si="0"/>
        <v>0</v>
      </c>
      <c r="G21" s="12">
        <f t="shared" si="1"/>
        <v>0</v>
      </c>
      <c r="H21" s="12">
        <f t="shared" si="2"/>
        <v>0</v>
      </c>
      <c r="I21" s="21"/>
      <c r="J21" s="21"/>
      <c r="K21" s="21"/>
      <c r="L21" s="26">
        <f t="shared" si="5"/>
        <v>0</v>
      </c>
    </row>
    <row r="22" spans="1:12" ht="42.75" customHeight="1" x14ac:dyDescent="0.25">
      <c r="A22" s="22">
        <v>15</v>
      </c>
      <c r="B22" s="27" t="s">
        <v>10</v>
      </c>
      <c r="C22" s="22" t="s">
        <v>27</v>
      </c>
      <c r="D22" s="9">
        <v>2</v>
      </c>
      <c r="E22" s="12"/>
      <c r="F22" s="12">
        <f t="shared" si="0"/>
        <v>0</v>
      </c>
      <c r="G22" s="12">
        <f t="shared" si="1"/>
        <v>0</v>
      </c>
      <c r="H22" s="12">
        <f t="shared" si="2"/>
        <v>0</v>
      </c>
      <c r="I22" s="21"/>
      <c r="J22" s="21"/>
      <c r="K22" s="21"/>
      <c r="L22" s="26">
        <f t="shared" si="5"/>
        <v>0</v>
      </c>
    </row>
    <row r="23" spans="1:12" ht="34.5" customHeight="1" x14ac:dyDescent="0.25">
      <c r="A23" s="22">
        <v>16</v>
      </c>
      <c r="B23" s="23" t="s">
        <v>12</v>
      </c>
      <c r="C23" s="22" t="s">
        <v>6</v>
      </c>
      <c r="D23" s="9">
        <v>30</v>
      </c>
      <c r="E23" s="12"/>
      <c r="F23" s="12">
        <f t="shared" si="0"/>
        <v>0</v>
      </c>
      <c r="G23" s="12">
        <f t="shared" si="1"/>
        <v>0</v>
      </c>
      <c r="H23" s="12">
        <f t="shared" si="2"/>
        <v>0</v>
      </c>
      <c r="I23" s="21"/>
      <c r="J23" s="21"/>
      <c r="K23" s="21"/>
      <c r="L23" s="26">
        <f t="shared" si="5"/>
        <v>0</v>
      </c>
    </row>
    <row r="24" spans="1:12" ht="38.25" customHeight="1" x14ac:dyDescent="0.25">
      <c r="A24" s="22">
        <v>17</v>
      </c>
      <c r="B24" s="28" t="s">
        <v>41</v>
      </c>
      <c r="C24" s="22" t="s">
        <v>6</v>
      </c>
      <c r="D24" s="9">
        <v>1</v>
      </c>
      <c r="E24" s="12"/>
      <c r="F24" s="12">
        <f t="shared" si="0"/>
        <v>0</v>
      </c>
      <c r="G24" s="12">
        <f t="shared" si="1"/>
        <v>0</v>
      </c>
      <c r="H24" s="12">
        <f t="shared" si="2"/>
        <v>0</v>
      </c>
      <c r="I24" s="21"/>
      <c r="J24" s="21"/>
      <c r="K24" s="21"/>
      <c r="L24" s="26">
        <f t="shared" si="5"/>
        <v>0</v>
      </c>
    </row>
    <row r="25" spans="1:12" ht="46.5" customHeight="1" x14ac:dyDescent="0.25">
      <c r="A25" s="22">
        <v>18</v>
      </c>
      <c r="B25" s="28" t="s">
        <v>42</v>
      </c>
      <c r="C25" s="22" t="s">
        <v>6</v>
      </c>
      <c r="D25" s="9">
        <v>3</v>
      </c>
      <c r="E25" s="12"/>
      <c r="F25" s="12">
        <f t="shared" si="0"/>
        <v>0</v>
      </c>
      <c r="G25" s="12">
        <f t="shared" si="1"/>
        <v>0</v>
      </c>
      <c r="H25" s="12">
        <f t="shared" si="2"/>
        <v>0</v>
      </c>
      <c r="I25" s="21"/>
      <c r="J25" s="21"/>
      <c r="K25" s="21"/>
      <c r="L25" s="26">
        <f>F25</f>
        <v>0</v>
      </c>
    </row>
    <row r="26" spans="1:12" ht="114.75" x14ac:dyDescent="0.25">
      <c r="A26" s="22">
        <v>19</v>
      </c>
      <c r="B26" s="27" t="s">
        <v>26</v>
      </c>
      <c r="C26" s="22" t="s">
        <v>27</v>
      </c>
      <c r="D26" s="9">
        <f>150+10</f>
        <v>160</v>
      </c>
      <c r="E26" s="12"/>
      <c r="F26" s="12">
        <f t="shared" si="0"/>
        <v>0</v>
      </c>
      <c r="G26" s="12">
        <f t="shared" si="1"/>
        <v>0</v>
      </c>
      <c r="H26" s="12">
        <f t="shared" si="2"/>
        <v>0</v>
      </c>
      <c r="I26" s="21">
        <v>150</v>
      </c>
      <c r="J26" s="21">
        <v>10</v>
      </c>
      <c r="K26" s="21">
        <f>150*E26</f>
        <v>0</v>
      </c>
      <c r="L26" s="21">
        <f>10*E26</f>
        <v>0</v>
      </c>
    </row>
    <row r="27" spans="1:12" ht="63.75" x14ac:dyDescent="0.25">
      <c r="A27" s="22">
        <v>20</v>
      </c>
      <c r="B27" s="27" t="s">
        <v>61</v>
      </c>
      <c r="C27" s="22" t="s">
        <v>28</v>
      </c>
      <c r="D27" s="9">
        <v>20</v>
      </c>
      <c r="E27" s="12"/>
      <c r="F27" s="12">
        <f t="shared" si="0"/>
        <v>0</v>
      </c>
      <c r="G27" s="12">
        <f t="shared" si="1"/>
        <v>0</v>
      </c>
      <c r="H27" s="12">
        <f t="shared" si="2"/>
        <v>0</v>
      </c>
      <c r="I27" s="21"/>
      <c r="J27" s="21"/>
      <c r="K27" s="21"/>
      <c r="L27" s="26">
        <f>F27</f>
        <v>0</v>
      </c>
    </row>
    <row r="28" spans="1:12" ht="51.75" customHeight="1" x14ac:dyDescent="0.25">
      <c r="A28" s="22">
        <v>21</v>
      </c>
      <c r="B28" s="27" t="s">
        <v>14</v>
      </c>
      <c r="C28" s="22" t="s">
        <v>28</v>
      </c>
      <c r="D28" s="9">
        <v>20</v>
      </c>
      <c r="E28" s="12"/>
      <c r="F28" s="12">
        <f t="shared" si="0"/>
        <v>0</v>
      </c>
      <c r="G28" s="12">
        <f t="shared" si="1"/>
        <v>0</v>
      </c>
      <c r="H28" s="12">
        <f t="shared" si="2"/>
        <v>0</v>
      </c>
      <c r="I28" s="21"/>
      <c r="J28" s="21"/>
      <c r="K28" s="21"/>
      <c r="L28" s="26">
        <f t="shared" ref="L28:L40" si="6">F28</f>
        <v>0</v>
      </c>
    </row>
    <row r="29" spans="1:12" ht="60" customHeight="1" x14ac:dyDescent="0.25">
      <c r="A29" s="22">
        <v>22</v>
      </c>
      <c r="B29" s="27" t="s">
        <v>32</v>
      </c>
      <c r="C29" s="22" t="s">
        <v>6</v>
      </c>
      <c r="D29" s="9">
        <v>250</v>
      </c>
      <c r="E29" s="12"/>
      <c r="F29" s="12">
        <f t="shared" si="0"/>
        <v>0</v>
      </c>
      <c r="G29" s="12">
        <f t="shared" si="1"/>
        <v>0</v>
      </c>
      <c r="H29" s="12">
        <f t="shared" si="2"/>
        <v>0</v>
      </c>
      <c r="I29" s="25"/>
      <c r="J29" s="25"/>
      <c r="K29" s="21"/>
      <c r="L29" s="26">
        <f t="shared" si="6"/>
        <v>0</v>
      </c>
    </row>
    <row r="30" spans="1:12" ht="45" customHeight="1" x14ac:dyDescent="0.25">
      <c r="A30" s="22">
        <v>23</v>
      </c>
      <c r="B30" s="27" t="s">
        <v>33</v>
      </c>
      <c r="C30" s="22" t="s">
        <v>6</v>
      </c>
      <c r="D30" s="9">
        <v>36</v>
      </c>
      <c r="E30" s="12"/>
      <c r="F30" s="12">
        <f t="shared" si="0"/>
        <v>0</v>
      </c>
      <c r="G30" s="12">
        <f t="shared" si="1"/>
        <v>0</v>
      </c>
      <c r="H30" s="12">
        <f t="shared" si="2"/>
        <v>0</v>
      </c>
      <c r="I30" s="21"/>
      <c r="J30" s="21"/>
      <c r="K30" s="21"/>
      <c r="L30" s="26">
        <f t="shared" si="6"/>
        <v>0</v>
      </c>
    </row>
    <row r="31" spans="1:12" ht="28.5" customHeight="1" x14ac:dyDescent="0.25">
      <c r="A31" s="22">
        <v>24</v>
      </c>
      <c r="B31" s="27" t="s">
        <v>15</v>
      </c>
      <c r="C31" s="22" t="s">
        <v>6</v>
      </c>
      <c r="D31" s="9">
        <v>30</v>
      </c>
      <c r="E31" s="12"/>
      <c r="F31" s="12">
        <f t="shared" si="0"/>
        <v>0</v>
      </c>
      <c r="G31" s="12">
        <f t="shared" si="1"/>
        <v>0</v>
      </c>
      <c r="H31" s="12">
        <f t="shared" si="2"/>
        <v>0</v>
      </c>
      <c r="I31" s="21"/>
      <c r="J31" s="21"/>
      <c r="K31" s="21"/>
      <c r="L31" s="26">
        <f t="shared" si="6"/>
        <v>0</v>
      </c>
    </row>
    <row r="32" spans="1:12" ht="56.25" customHeight="1" x14ac:dyDescent="0.25">
      <c r="A32" s="22">
        <v>25</v>
      </c>
      <c r="B32" s="27" t="s">
        <v>60</v>
      </c>
      <c r="C32" s="22" t="s">
        <v>6</v>
      </c>
      <c r="D32" s="9">
        <f>15+18</f>
        <v>33</v>
      </c>
      <c r="E32" s="12"/>
      <c r="F32" s="12">
        <f t="shared" si="0"/>
        <v>0</v>
      </c>
      <c r="G32" s="12"/>
      <c r="H32" s="12"/>
      <c r="I32" s="21"/>
      <c r="J32" s="21"/>
      <c r="K32" s="21"/>
      <c r="L32" s="26">
        <f t="shared" si="6"/>
        <v>0</v>
      </c>
    </row>
    <row r="33" spans="1:12" ht="45" customHeight="1" x14ac:dyDescent="0.25">
      <c r="A33" s="22">
        <v>26</v>
      </c>
      <c r="B33" s="27" t="s">
        <v>71</v>
      </c>
      <c r="C33" s="22" t="s">
        <v>6</v>
      </c>
      <c r="D33" s="9">
        <v>10</v>
      </c>
      <c r="E33" s="12"/>
      <c r="F33" s="12">
        <f t="shared" si="0"/>
        <v>0</v>
      </c>
      <c r="G33" s="12">
        <f t="shared" si="1"/>
        <v>0</v>
      </c>
      <c r="H33" s="12">
        <f t="shared" si="2"/>
        <v>0</v>
      </c>
      <c r="I33" s="21"/>
      <c r="J33" s="21"/>
      <c r="K33" s="21"/>
      <c r="L33" s="26">
        <f t="shared" si="6"/>
        <v>0</v>
      </c>
    </row>
    <row r="34" spans="1:12" ht="107.25" customHeight="1" x14ac:dyDescent="0.25">
      <c r="A34" s="22">
        <v>27</v>
      </c>
      <c r="B34" s="38" t="s">
        <v>93</v>
      </c>
      <c r="C34" s="22" t="s">
        <v>6</v>
      </c>
      <c r="D34" s="9">
        <v>5</v>
      </c>
      <c r="E34" s="12"/>
      <c r="F34" s="12">
        <f t="shared" si="0"/>
        <v>0</v>
      </c>
      <c r="G34" s="12">
        <f t="shared" si="1"/>
        <v>0</v>
      </c>
      <c r="H34" s="12">
        <f t="shared" si="2"/>
        <v>0</v>
      </c>
      <c r="I34" s="21"/>
      <c r="J34" s="21"/>
      <c r="K34" s="21"/>
      <c r="L34" s="26">
        <f t="shared" si="6"/>
        <v>0</v>
      </c>
    </row>
    <row r="35" spans="1:12" ht="72.75" customHeight="1" x14ac:dyDescent="0.25">
      <c r="A35" s="22">
        <v>28</v>
      </c>
      <c r="B35" s="38" t="s">
        <v>82</v>
      </c>
      <c r="C35" s="22" t="s">
        <v>6</v>
      </c>
      <c r="D35" s="9">
        <v>20</v>
      </c>
      <c r="E35" s="12"/>
      <c r="F35" s="12">
        <f t="shared" si="0"/>
        <v>0</v>
      </c>
      <c r="G35" s="12">
        <f t="shared" si="1"/>
        <v>0</v>
      </c>
      <c r="H35" s="12">
        <f t="shared" si="2"/>
        <v>0</v>
      </c>
      <c r="I35" s="21"/>
      <c r="J35" s="21"/>
      <c r="K35" s="21"/>
      <c r="L35" s="26">
        <f t="shared" si="6"/>
        <v>0</v>
      </c>
    </row>
    <row r="36" spans="1:12" ht="63.75" customHeight="1" x14ac:dyDescent="0.25">
      <c r="A36" s="22">
        <v>29</v>
      </c>
      <c r="B36" s="5" t="s">
        <v>70</v>
      </c>
      <c r="C36" s="11" t="s">
        <v>6</v>
      </c>
      <c r="D36" s="9">
        <v>5</v>
      </c>
      <c r="E36" s="12"/>
      <c r="F36" s="12">
        <f t="shared" si="0"/>
        <v>0</v>
      </c>
      <c r="G36" s="12">
        <f t="shared" si="1"/>
        <v>0</v>
      </c>
      <c r="H36" s="12">
        <f t="shared" si="2"/>
        <v>0</v>
      </c>
      <c r="I36" s="21"/>
      <c r="J36" s="21"/>
      <c r="K36" s="21"/>
      <c r="L36" s="26">
        <f t="shared" si="6"/>
        <v>0</v>
      </c>
    </row>
    <row r="37" spans="1:12" ht="66.75" customHeight="1" x14ac:dyDescent="0.25">
      <c r="A37" s="22">
        <v>30</v>
      </c>
      <c r="B37" s="10" t="s">
        <v>59</v>
      </c>
      <c r="C37" s="11" t="s">
        <v>6</v>
      </c>
      <c r="D37" s="9">
        <v>5</v>
      </c>
      <c r="E37" s="12"/>
      <c r="F37" s="12">
        <f t="shared" si="0"/>
        <v>0</v>
      </c>
      <c r="G37" s="12">
        <f t="shared" si="1"/>
        <v>0</v>
      </c>
      <c r="H37" s="12">
        <f t="shared" si="2"/>
        <v>0</v>
      </c>
      <c r="I37" s="21"/>
      <c r="J37" s="21"/>
      <c r="K37" s="21"/>
      <c r="L37" s="26">
        <f t="shared" si="6"/>
        <v>0</v>
      </c>
    </row>
    <row r="38" spans="1:12" ht="101.25" customHeight="1" x14ac:dyDescent="0.25">
      <c r="A38" s="22">
        <v>31</v>
      </c>
      <c r="B38" s="5" t="s">
        <v>72</v>
      </c>
      <c r="C38" s="11" t="s">
        <v>27</v>
      </c>
      <c r="D38" s="9">
        <v>15</v>
      </c>
      <c r="E38" s="12"/>
      <c r="F38" s="12">
        <f t="shared" si="0"/>
        <v>0</v>
      </c>
      <c r="G38" s="12">
        <f t="shared" si="1"/>
        <v>0</v>
      </c>
      <c r="H38" s="12">
        <f t="shared" si="2"/>
        <v>0</v>
      </c>
      <c r="I38" s="21"/>
      <c r="J38" s="21"/>
      <c r="K38" s="21"/>
      <c r="L38" s="26">
        <f t="shared" si="6"/>
        <v>0</v>
      </c>
    </row>
    <row r="39" spans="1:12" ht="77.25" x14ac:dyDescent="0.25">
      <c r="A39" s="22">
        <v>32</v>
      </c>
      <c r="B39" s="5" t="s">
        <v>83</v>
      </c>
      <c r="C39" s="11" t="s">
        <v>6</v>
      </c>
      <c r="D39" s="9">
        <v>15</v>
      </c>
      <c r="E39" s="12"/>
      <c r="F39" s="12">
        <f t="shared" si="0"/>
        <v>0</v>
      </c>
      <c r="G39" s="12">
        <f t="shared" si="1"/>
        <v>0</v>
      </c>
      <c r="H39" s="12">
        <f t="shared" si="2"/>
        <v>0</v>
      </c>
      <c r="I39" s="21"/>
      <c r="J39" s="21"/>
      <c r="K39" s="21"/>
      <c r="L39" s="26">
        <f t="shared" si="6"/>
        <v>0</v>
      </c>
    </row>
    <row r="40" spans="1:12" ht="136.5" customHeight="1" x14ac:dyDescent="0.25">
      <c r="A40" s="22">
        <v>33</v>
      </c>
      <c r="B40" s="10" t="s">
        <v>73</v>
      </c>
      <c r="C40" s="11" t="s">
        <v>6</v>
      </c>
      <c r="D40" s="9">
        <v>10</v>
      </c>
      <c r="E40" s="12"/>
      <c r="F40" s="12">
        <f t="shared" si="0"/>
        <v>0</v>
      </c>
      <c r="G40" s="12">
        <f t="shared" si="1"/>
        <v>0</v>
      </c>
      <c r="H40" s="12">
        <f t="shared" si="2"/>
        <v>0</v>
      </c>
      <c r="I40" s="21"/>
      <c r="J40" s="21"/>
      <c r="K40" s="21"/>
      <c r="L40" s="26">
        <f t="shared" si="6"/>
        <v>0</v>
      </c>
    </row>
    <row r="41" spans="1:12" ht="77.25" x14ac:dyDescent="0.25">
      <c r="A41" s="22">
        <v>34</v>
      </c>
      <c r="B41" s="10" t="s">
        <v>84</v>
      </c>
      <c r="C41" s="11" t="s">
        <v>6</v>
      </c>
      <c r="D41" s="9">
        <v>100</v>
      </c>
      <c r="E41" s="12"/>
      <c r="F41" s="12">
        <f t="shared" si="0"/>
        <v>0</v>
      </c>
      <c r="G41" s="12">
        <f t="shared" si="1"/>
        <v>0</v>
      </c>
      <c r="H41" s="12">
        <f t="shared" si="2"/>
        <v>0</v>
      </c>
      <c r="I41" s="21">
        <v>100</v>
      </c>
      <c r="J41" s="21"/>
      <c r="K41" s="26">
        <f t="shared" ref="K41:K44" si="7">F41</f>
        <v>0</v>
      </c>
      <c r="L41" s="21"/>
    </row>
    <row r="42" spans="1:12" ht="89.25" customHeight="1" x14ac:dyDescent="0.25">
      <c r="A42" s="22">
        <v>35</v>
      </c>
      <c r="B42" s="10" t="s">
        <v>85</v>
      </c>
      <c r="C42" s="11" t="s">
        <v>6</v>
      </c>
      <c r="D42" s="9">
        <v>300</v>
      </c>
      <c r="E42" s="12"/>
      <c r="F42" s="12">
        <f t="shared" si="0"/>
        <v>0</v>
      </c>
      <c r="G42" s="12">
        <f t="shared" si="1"/>
        <v>0</v>
      </c>
      <c r="H42" s="12">
        <f t="shared" si="2"/>
        <v>0</v>
      </c>
      <c r="I42" s="21">
        <v>300</v>
      </c>
      <c r="J42" s="21"/>
      <c r="K42" s="26">
        <f t="shared" si="7"/>
        <v>0</v>
      </c>
      <c r="L42" s="21"/>
    </row>
    <row r="43" spans="1:12" ht="117.75" customHeight="1" x14ac:dyDescent="0.25">
      <c r="A43" s="22">
        <v>36</v>
      </c>
      <c r="B43" s="10" t="s">
        <v>86</v>
      </c>
      <c r="C43" s="22" t="s">
        <v>6</v>
      </c>
      <c r="D43" s="9">
        <v>100</v>
      </c>
      <c r="E43" s="12"/>
      <c r="F43" s="12">
        <f t="shared" si="0"/>
        <v>0</v>
      </c>
      <c r="G43" s="12">
        <f t="shared" si="1"/>
        <v>0</v>
      </c>
      <c r="H43" s="12">
        <f t="shared" si="2"/>
        <v>0</v>
      </c>
      <c r="I43" s="21">
        <v>100</v>
      </c>
      <c r="J43" s="21"/>
      <c r="K43" s="26">
        <f t="shared" si="7"/>
        <v>0</v>
      </c>
      <c r="L43" s="21"/>
    </row>
    <row r="44" spans="1:12" ht="37.5" customHeight="1" x14ac:dyDescent="0.25">
      <c r="A44" s="22">
        <v>37</v>
      </c>
      <c r="B44" s="10" t="s">
        <v>94</v>
      </c>
      <c r="C44" s="22" t="s">
        <v>6</v>
      </c>
      <c r="D44" s="9">
        <v>400</v>
      </c>
      <c r="E44" s="12"/>
      <c r="F44" s="12">
        <f t="shared" si="0"/>
        <v>0</v>
      </c>
      <c r="G44" s="12">
        <f t="shared" si="1"/>
        <v>0</v>
      </c>
      <c r="H44" s="12">
        <f t="shared" si="2"/>
        <v>0</v>
      </c>
      <c r="I44" s="21">
        <v>400</v>
      </c>
      <c r="J44" s="21"/>
      <c r="K44" s="26">
        <f t="shared" si="7"/>
        <v>0</v>
      </c>
      <c r="L44" s="21"/>
    </row>
    <row r="45" spans="1:12" ht="64.5" x14ac:dyDescent="0.25">
      <c r="A45" s="22">
        <v>38</v>
      </c>
      <c r="B45" s="10" t="s">
        <v>78</v>
      </c>
      <c r="C45" s="22" t="s">
        <v>6</v>
      </c>
      <c r="D45" s="9">
        <v>50</v>
      </c>
      <c r="E45" s="12"/>
      <c r="F45" s="12">
        <f t="shared" si="0"/>
        <v>0</v>
      </c>
      <c r="G45" s="12">
        <f t="shared" si="1"/>
        <v>0</v>
      </c>
      <c r="H45" s="12">
        <f t="shared" si="2"/>
        <v>0</v>
      </c>
      <c r="I45" s="21">
        <v>50</v>
      </c>
      <c r="J45" s="21"/>
      <c r="K45" s="26">
        <f>F45</f>
        <v>0</v>
      </c>
      <c r="L45" s="21"/>
    </row>
    <row r="46" spans="1:12" ht="147.75" customHeight="1" x14ac:dyDescent="0.25">
      <c r="A46" s="22">
        <v>39</v>
      </c>
      <c r="B46" s="29" t="s">
        <v>79</v>
      </c>
      <c r="C46" s="22" t="s">
        <v>27</v>
      </c>
      <c r="D46" s="9">
        <v>95</v>
      </c>
      <c r="E46" s="12"/>
      <c r="F46" s="12">
        <f t="shared" si="0"/>
        <v>0</v>
      </c>
      <c r="G46" s="12">
        <f t="shared" si="1"/>
        <v>0</v>
      </c>
      <c r="H46" s="12">
        <f t="shared" si="2"/>
        <v>0</v>
      </c>
      <c r="I46" s="36">
        <f>D46</f>
        <v>95</v>
      </c>
      <c r="J46" s="36"/>
      <c r="K46" s="37">
        <f>F46</f>
        <v>0</v>
      </c>
      <c r="L46" s="36"/>
    </row>
    <row r="47" spans="1:12" ht="39" customHeight="1" x14ac:dyDescent="0.25">
      <c r="A47" s="22">
        <v>40</v>
      </c>
      <c r="B47" s="23" t="s">
        <v>89</v>
      </c>
      <c r="C47" s="22" t="s">
        <v>28</v>
      </c>
      <c r="D47" s="9">
        <v>600</v>
      </c>
      <c r="E47" s="12"/>
      <c r="F47" s="12">
        <f t="shared" si="0"/>
        <v>0</v>
      </c>
      <c r="G47" s="12">
        <f>F47*23%</f>
        <v>0</v>
      </c>
      <c r="H47" s="12">
        <f t="shared" si="2"/>
        <v>0</v>
      </c>
      <c r="I47" s="21"/>
      <c r="J47" s="21"/>
      <c r="K47" s="21"/>
      <c r="L47" s="26">
        <f t="shared" ref="L47:L48" si="8">F47</f>
        <v>0</v>
      </c>
    </row>
    <row r="48" spans="1:12" ht="57" customHeight="1" x14ac:dyDescent="0.25">
      <c r="A48" s="22">
        <v>41</v>
      </c>
      <c r="B48" s="27" t="s">
        <v>23</v>
      </c>
      <c r="C48" s="22" t="s">
        <v>6</v>
      </c>
      <c r="D48" s="9">
        <v>1000</v>
      </c>
      <c r="E48" s="12"/>
      <c r="F48" s="12">
        <f t="shared" si="0"/>
        <v>0</v>
      </c>
      <c r="G48" s="12">
        <f t="shared" ref="G48:G52" si="9">F48*23%</f>
        <v>0</v>
      </c>
      <c r="H48" s="12">
        <f t="shared" si="2"/>
        <v>0</v>
      </c>
      <c r="I48" s="21"/>
      <c r="J48" s="21"/>
      <c r="K48" s="21"/>
      <c r="L48" s="26">
        <f t="shared" si="8"/>
        <v>0</v>
      </c>
    </row>
    <row r="49" spans="1:12" ht="32.25" customHeight="1" x14ac:dyDescent="0.25">
      <c r="A49" s="22">
        <v>42</v>
      </c>
      <c r="B49" s="27" t="s">
        <v>9</v>
      </c>
      <c r="C49" s="22" t="s">
        <v>6</v>
      </c>
      <c r="D49" s="9">
        <v>10</v>
      </c>
      <c r="E49" s="12"/>
      <c r="F49" s="12">
        <f t="shared" si="0"/>
        <v>0</v>
      </c>
      <c r="G49" s="12">
        <f t="shared" si="9"/>
        <v>0</v>
      </c>
      <c r="H49" s="12">
        <f t="shared" si="2"/>
        <v>0</v>
      </c>
      <c r="I49" s="21"/>
      <c r="J49" s="21"/>
      <c r="K49" s="21"/>
      <c r="L49" s="26">
        <f>F49</f>
        <v>0</v>
      </c>
    </row>
    <row r="50" spans="1:12" ht="37.5" customHeight="1" x14ac:dyDescent="0.25">
      <c r="A50" s="22">
        <v>43</v>
      </c>
      <c r="B50" s="27" t="s">
        <v>31</v>
      </c>
      <c r="C50" s="22" t="s">
        <v>19</v>
      </c>
      <c r="D50" s="9">
        <v>100</v>
      </c>
      <c r="E50" s="12"/>
      <c r="F50" s="12">
        <f t="shared" si="0"/>
        <v>0</v>
      </c>
      <c r="G50" s="12">
        <f t="shared" si="9"/>
        <v>0</v>
      </c>
      <c r="H50" s="12">
        <f t="shared" si="2"/>
        <v>0</v>
      </c>
      <c r="I50" s="21"/>
      <c r="J50" s="21"/>
      <c r="K50" s="21"/>
      <c r="L50" s="26">
        <f>F50</f>
        <v>0</v>
      </c>
    </row>
    <row r="51" spans="1:12" ht="105" customHeight="1" x14ac:dyDescent="0.25">
      <c r="A51" s="22">
        <v>44</v>
      </c>
      <c r="B51" s="27" t="s">
        <v>87</v>
      </c>
      <c r="C51" s="22" t="s">
        <v>6</v>
      </c>
      <c r="D51" s="9">
        <f>4000+100</f>
        <v>4100</v>
      </c>
      <c r="E51" s="12"/>
      <c r="F51" s="12">
        <f t="shared" si="0"/>
        <v>0</v>
      </c>
      <c r="G51" s="12">
        <f t="shared" si="9"/>
        <v>0</v>
      </c>
      <c r="H51" s="12">
        <f t="shared" si="2"/>
        <v>0</v>
      </c>
      <c r="I51" s="21">
        <v>4000</v>
      </c>
      <c r="J51" s="21"/>
      <c r="K51" s="21">
        <f>4000*E51</f>
        <v>0</v>
      </c>
      <c r="L51" s="21">
        <f>100*E51</f>
        <v>0</v>
      </c>
    </row>
    <row r="52" spans="1:12" ht="75.75" customHeight="1" x14ac:dyDescent="0.25">
      <c r="A52" s="22">
        <v>45</v>
      </c>
      <c r="B52" s="27" t="s">
        <v>46</v>
      </c>
      <c r="C52" s="22" t="s">
        <v>6</v>
      </c>
      <c r="D52" s="9">
        <v>50</v>
      </c>
      <c r="E52" s="12"/>
      <c r="F52" s="12">
        <f t="shared" si="0"/>
        <v>0</v>
      </c>
      <c r="G52" s="12">
        <f t="shared" si="9"/>
        <v>0</v>
      </c>
      <c r="H52" s="12">
        <f t="shared" si="2"/>
        <v>0</v>
      </c>
      <c r="I52" s="21"/>
      <c r="J52" s="21"/>
      <c r="K52" s="21"/>
      <c r="L52" s="26">
        <f t="shared" ref="L52:L63" si="10">F52</f>
        <v>0</v>
      </c>
    </row>
    <row r="53" spans="1:12" ht="27.75" customHeight="1" x14ac:dyDescent="0.25">
      <c r="A53" s="22">
        <v>46</v>
      </c>
      <c r="B53" s="27" t="s">
        <v>11</v>
      </c>
      <c r="C53" s="22" t="s">
        <v>6</v>
      </c>
      <c r="D53" s="9">
        <v>30</v>
      </c>
      <c r="E53" s="12"/>
      <c r="F53" s="12">
        <f t="shared" si="0"/>
        <v>0</v>
      </c>
      <c r="G53" s="12">
        <f t="shared" si="1"/>
        <v>0</v>
      </c>
      <c r="H53" s="12">
        <f t="shared" si="2"/>
        <v>0</v>
      </c>
      <c r="I53" s="21"/>
      <c r="J53" s="21"/>
      <c r="K53" s="21"/>
      <c r="L53" s="26">
        <f t="shared" si="10"/>
        <v>0</v>
      </c>
    </row>
    <row r="54" spans="1:12" ht="102" x14ac:dyDescent="0.25">
      <c r="A54" s="22">
        <v>47</v>
      </c>
      <c r="B54" s="27" t="s">
        <v>40</v>
      </c>
      <c r="C54" s="22" t="s">
        <v>6</v>
      </c>
      <c r="D54" s="9">
        <v>2</v>
      </c>
      <c r="E54" s="12"/>
      <c r="F54" s="12">
        <f t="shared" si="0"/>
        <v>0</v>
      </c>
      <c r="G54" s="12">
        <f t="shared" si="1"/>
        <v>0</v>
      </c>
      <c r="H54" s="12">
        <f t="shared" si="2"/>
        <v>0</v>
      </c>
      <c r="I54" s="21"/>
      <c r="J54" s="21"/>
      <c r="K54" s="21"/>
      <c r="L54" s="26">
        <f t="shared" si="10"/>
        <v>0</v>
      </c>
    </row>
    <row r="55" spans="1:12" ht="29.25" customHeight="1" x14ac:dyDescent="0.25">
      <c r="A55" s="22">
        <v>48</v>
      </c>
      <c r="B55" s="27" t="s">
        <v>13</v>
      </c>
      <c r="C55" s="22" t="s">
        <v>28</v>
      </c>
      <c r="D55" s="9">
        <v>20</v>
      </c>
      <c r="E55" s="12"/>
      <c r="F55" s="12">
        <f t="shared" si="0"/>
        <v>0</v>
      </c>
      <c r="G55" s="12">
        <f t="shared" si="1"/>
        <v>0</v>
      </c>
      <c r="H55" s="12">
        <f t="shared" si="2"/>
        <v>0</v>
      </c>
      <c r="I55" s="21"/>
      <c r="J55" s="21"/>
      <c r="K55" s="21"/>
      <c r="L55" s="26">
        <f t="shared" si="10"/>
        <v>0</v>
      </c>
    </row>
    <row r="56" spans="1:12" ht="49.5" customHeight="1" x14ac:dyDescent="0.25">
      <c r="A56" s="22">
        <v>49</v>
      </c>
      <c r="B56" s="38" t="s">
        <v>68</v>
      </c>
      <c r="C56" s="22" t="s">
        <v>28</v>
      </c>
      <c r="D56" s="9">
        <f>10000+1000</f>
        <v>11000</v>
      </c>
      <c r="E56" s="12"/>
      <c r="F56" s="12">
        <f t="shared" si="0"/>
        <v>0</v>
      </c>
      <c r="G56" s="12">
        <f t="shared" si="1"/>
        <v>0</v>
      </c>
      <c r="H56" s="12">
        <f t="shared" si="2"/>
        <v>0</v>
      </c>
      <c r="I56" s="25">
        <v>1000</v>
      </c>
      <c r="J56" s="25">
        <v>1000</v>
      </c>
      <c r="K56" s="21">
        <f>10000*E56</f>
        <v>0</v>
      </c>
      <c r="L56" s="26">
        <f>1000*E56</f>
        <v>0</v>
      </c>
    </row>
    <row r="57" spans="1:12" ht="76.5" customHeight="1" x14ac:dyDescent="0.25">
      <c r="A57" s="22">
        <v>50</v>
      </c>
      <c r="B57" s="2" t="s">
        <v>95</v>
      </c>
      <c r="C57" s="22" t="s">
        <v>28</v>
      </c>
      <c r="D57" s="9">
        <v>500</v>
      </c>
      <c r="E57" s="12"/>
      <c r="F57" s="12">
        <f t="shared" si="0"/>
        <v>0</v>
      </c>
      <c r="G57" s="12">
        <f t="shared" si="1"/>
        <v>0</v>
      </c>
      <c r="H57" s="12">
        <f t="shared" si="2"/>
        <v>0</v>
      </c>
      <c r="I57" s="25"/>
      <c r="J57" s="25"/>
      <c r="K57" s="21"/>
      <c r="L57" s="26">
        <f t="shared" si="10"/>
        <v>0</v>
      </c>
    </row>
    <row r="58" spans="1:12" ht="34.5" customHeight="1" x14ac:dyDescent="0.25">
      <c r="A58" s="22">
        <v>51</v>
      </c>
      <c r="B58" s="27" t="s">
        <v>17</v>
      </c>
      <c r="C58" s="22" t="s">
        <v>28</v>
      </c>
      <c r="D58" s="9">
        <v>50</v>
      </c>
      <c r="E58" s="12"/>
      <c r="F58" s="12">
        <f t="shared" si="0"/>
        <v>0</v>
      </c>
      <c r="G58" s="12">
        <f t="shared" si="1"/>
        <v>0</v>
      </c>
      <c r="H58" s="12">
        <f t="shared" si="2"/>
        <v>0</v>
      </c>
      <c r="I58" s="21"/>
      <c r="J58" s="21"/>
      <c r="K58" s="21"/>
      <c r="L58" s="26">
        <f t="shared" si="10"/>
        <v>0</v>
      </c>
    </row>
    <row r="59" spans="1:12" ht="66" customHeight="1" x14ac:dyDescent="0.25">
      <c r="A59" s="22">
        <v>52</v>
      </c>
      <c r="B59" s="27" t="s">
        <v>74</v>
      </c>
      <c r="C59" s="22" t="s">
        <v>28</v>
      </c>
      <c r="D59" s="9">
        <v>20</v>
      </c>
      <c r="E59" s="12"/>
      <c r="F59" s="12">
        <f t="shared" si="0"/>
        <v>0</v>
      </c>
      <c r="G59" s="12">
        <f t="shared" si="1"/>
        <v>0</v>
      </c>
      <c r="H59" s="12">
        <f t="shared" si="2"/>
        <v>0</v>
      </c>
      <c r="I59" s="21"/>
      <c r="J59" s="21"/>
      <c r="K59" s="21"/>
      <c r="L59" s="26">
        <f t="shared" si="10"/>
        <v>0</v>
      </c>
    </row>
    <row r="60" spans="1:12" ht="34.5" customHeight="1" x14ac:dyDescent="0.25">
      <c r="A60" s="22">
        <v>53</v>
      </c>
      <c r="B60" s="27" t="s">
        <v>18</v>
      </c>
      <c r="C60" s="22" t="s">
        <v>19</v>
      </c>
      <c r="D60" s="9">
        <v>200</v>
      </c>
      <c r="E60" s="12"/>
      <c r="F60" s="12">
        <f t="shared" si="0"/>
        <v>0</v>
      </c>
      <c r="G60" s="12">
        <f t="shared" si="1"/>
        <v>0</v>
      </c>
      <c r="H60" s="12">
        <f t="shared" si="2"/>
        <v>0</v>
      </c>
      <c r="I60" s="21"/>
      <c r="J60" s="21"/>
      <c r="K60" s="21"/>
      <c r="L60" s="26">
        <f t="shared" si="10"/>
        <v>0</v>
      </c>
    </row>
    <row r="61" spans="1:12" ht="24" customHeight="1" x14ac:dyDescent="0.25">
      <c r="A61" s="22">
        <v>54</v>
      </c>
      <c r="B61" s="5" t="s">
        <v>69</v>
      </c>
      <c r="C61" s="11" t="s">
        <v>19</v>
      </c>
      <c r="D61" s="9">
        <v>6</v>
      </c>
      <c r="E61" s="12"/>
      <c r="F61" s="12">
        <f t="shared" si="0"/>
        <v>0</v>
      </c>
      <c r="G61" s="12">
        <f t="shared" si="1"/>
        <v>0</v>
      </c>
      <c r="H61" s="12">
        <f t="shared" si="2"/>
        <v>0</v>
      </c>
      <c r="I61" s="21"/>
      <c r="J61" s="21"/>
      <c r="K61" s="21"/>
      <c r="L61" s="26">
        <f t="shared" si="10"/>
        <v>0</v>
      </c>
    </row>
    <row r="62" spans="1:12" ht="27.75" customHeight="1" x14ac:dyDescent="0.25">
      <c r="A62" s="22">
        <v>55</v>
      </c>
      <c r="B62" s="10" t="s">
        <v>16</v>
      </c>
      <c r="C62" s="11" t="s">
        <v>28</v>
      </c>
      <c r="D62" s="9">
        <v>500</v>
      </c>
      <c r="E62" s="12"/>
      <c r="F62" s="12">
        <f t="shared" si="0"/>
        <v>0</v>
      </c>
      <c r="G62" s="12">
        <f t="shared" si="1"/>
        <v>0</v>
      </c>
      <c r="H62" s="12">
        <f t="shared" si="2"/>
        <v>0</v>
      </c>
      <c r="I62" s="21"/>
      <c r="J62" s="21"/>
      <c r="K62" s="21"/>
      <c r="L62" s="26">
        <f t="shared" si="10"/>
        <v>0</v>
      </c>
    </row>
    <row r="63" spans="1:12" ht="26.25" customHeight="1" x14ac:dyDescent="0.25">
      <c r="A63" s="22">
        <v>56</v>
      </c>
      <c r="B63" s="10" t="s">
        <v>21</v>
      </c>
      <c r="C63" s="11" t="s">
        <v>6</v>
      </c>
      <c r="D63" s="9">
        <v>2</v>
      </c>
      <c r="E63" s="12"/>
      <c r="F63" s="12">
        <f t="shared" si="0"/>
        <v>0</v>
      </c>
      <c r="G63" s="12">
        <f t="shared" si="1"/>
        <v>0</v>
      </c>
      <c r="H63" s="12">
        <f t="shared" si="2"/>
        <v>0</v>
      </c>
      <c r="I63" s="21"/>
      <c r="J63" s="21"/>
      <c r="K63" s="21"/>
      <c r="L63" s="26">
        <f t="shared" si="10"/>
        <v>0</v>
      </c>
    </row>
    <row r="64" spans="1:12" ht="46.5" customHeight="1" x14ac:dyDescent="0.25">
      <c r="A64" s="22">
        <v>57</v>
      </c>
      <c r="B64" s="10" t="s">
        <v>96</v>
      </c>
      <c r="C64" s="11" t="s">
        <v>6</v>
      </c>
      <c r="D64" s="9">
        <v>15</v>
      </c>
      <c r="E64" s="12"/>
      <c r="F64" s="12">
        <f t="shared" si="0"/>
        <v>0</v>
      </c>
      <c r="G64" s="12">
        <f t="shared" si="1"/>
        <v>0</v>
      </c>
      <c r="H64" s="12">
        <f t="shared" si="2"/>
        <v>0</v>
      </c>
      <c r="I64" s="21"/>
      <c r="J64" s="21"/>
      <c r="K64" s="21"/>
      <c r="L64" s="26">
        <f>F64</f>
        <v>0</v>
      </c>
    </row>
    <row r="65" spans="1:12" ht="120" customHeight="1" x14ac:dyDescent="0.25">
      <c r="A65" s="22">
        <v>58</v>
      </c>
      <c r="B65" s="10" t="s">
        <v>35</v>
      </c>
      <c r="C65" s="22" t="s">
        <v>6</v>
      </c>
      <c r="D65" s="9">
        <v>6000</v>
      </c>
      <c r="E65" s="12"/>
      <c r="F65" s="12">
        <f t="shared" si="0"/>
        <v>0</v>
      </c>
      <c r="G65" s="12">
        <f t="shared" si="1"/>
        <v>0</v>
      </c>
      <c r="H65" s="12">
        <f t="shared" si="2"/>
        <v>0</v>
      </c>
      <c r="I65" s="21">
        <f>D65</f>
        <v>6000</v>
      </c>
      <c r="J65" s="21"/>
      <c r="K65" s="26">
        <f t="shared" ref="K65:K67" si="11">F65</f>
        <v>0</v>
      </c>
      <c r="L65" s="21"/>
    </row>
    <row r="66" spans="1:12" ht="100.5" customHeight="1" x14ac:dyDescent="0.25">
      <c r="A66" s="22">
        <v>59</v>
      </c>
      <c r="B66" s="30" t="s">
        <v>36</v>
      </c>
      <c r="C66" s="22" t="s">
        <v>6</v>
      </c>
      <c r="D66" s="9">
        <v>2000</v>
      </c>
      <c r="E66" s="12"/>
      <c r="F66" s="12">
        <f t="shared" si="0"/>
        <v>0</v>
      </c>
      <c r="G66" s="12">
        <f t="shared" si="1"/>
        <v>0</v>
      </c>
      <c r="H66" s="12">
        <f t="shared" si="2"/>
        <v>0</v>
      </c>
      <c r="I66" s="21">
        <f t="shared" ref="I66:I68" si="12">D66</f>
        <v>2000</v>
      </c>
      <c r="J66" s="21"/>
      <c r="K66" s="26">
        <f t="shared" si="11"/>
        <v>0</v>
      </c>
      <c r="L66" s="21"/>
    </row>
    <row r="67" spans="1:12" x14ac:dyDescent="0.25">
      <c r="A67" s="22">
        <v>60</v>
      </c>
      <c r="B67" s="10" t="s">
        <v>39</v>
      </c>
      <c r="C67" s="22" t="s">
        <v>6</v>
      </c>
      <c r="D67" s="24">
        <v>100</v>
      </c>
      <c r="E67" s="12"/>
      <c r="F67" s="12">
        <f t="shared" si="0"/>
        <v>0</v>
      </c>
      <c r="G67" s="12">
        <f t="shared" si="1"/>
        <v>0</v>
      </c>
      <c r="H67" s="12">
        <f t="shared" si="2"/>
        <v>0</v>
      </c>
      <c r="I67" s="21">
        <f t="shared" si="12"/>
        <v>100</v>
      </c>
      <c r="J67" s="21"/>
      <c r="K67" s="26">
        <f t="shared" si="11"/>
        <v>0</v>
      </c>
      <c r="L67" s="21"/>
    </row>
    <row r="68" spans="1:12" ht="39" x14ac:dyDescent="0.25">
      <c r="A68" s="22">
        <v>61</v>
      </c>
      <c r="B68" s="10" t="s">
        <v>80</v>
      </c>
      <c r="C68" s="22" t="s">
        <v>98</v>
      </c>
      <c r="D68" s="24">
        <v>40</v>
      </c>
      <c r="E68" s="12"/>
      <c r="F68" s="12">
        <f t="shared" si="0"/>
        <v>0</v>
      </c>
      <c r="G68" s="12">
        <f t="shared" si="1"/>
        <v>0</v>
      </c>
      <c r="H68" s="12">
        <f t="shared" si="2"/>
        <v>0</v>
      </c>
      <c r="I68" s="36">
        <f t="shared" si="12"/>
        <v>40</v>
      </c>
      <c r="J68" s="36"/>
      <c r="K68" s="37">
        <f>F68</f>
        <v>0</v>
      </c>
      <c r="L68" s="36"/>
    </row>
    <row r="69" spans="1:12" ht="128.25" x14ac:dyDescent="0.25">
      <c r="A69" s="22">
        <v>62</v>
      </c>
      <c r="B69" s="10" t="s">
        <v>75</v>
      </c>
      <c r="C69" s="11" t="s">
        <v>27</v>
      </c>
      <c r="D69" s="9">
        <v>4</v>
      </c>
      <c r="E69" s="12"/>
      <c r="F69" s="12">
        <f t="shared" si="0"/>
        <v>0</v>
      </c>
      <c r="G69" s="12">
        <f t="shared" si="1"/>
        <v>0</v>
      </c>
      <c r="H69" s="12">
        <f t="shared" si="2"/>
        <v>0</v>
      </c>
      <c r="I69" s="21"/>
      <c r="J69" s="21"/>
      <c r="K69" s="21"/>
      <c r="L69" s="26">
        <f t="shared" ref="L69:L70" si="13">F69</f>
        <v>0</v>
      </c>
    </row>
    <row r="70" spans="1:12" ht="137.25" customHeight="1" x14ac:dyDescent="0.25">
      <c r="A70" s="22">
        <v>63</v>
      </c>
      <c r="B70" s="10" t="s">
        <v>97</v>
      </c>
      <c r="C70" s="11" t="s">
        <v>28</v>
      </c>
      <c r="D70" s="9">
        <v>4</v>
      </c>
      <c r="E70" s="12"/>
      <c r="F70" s="12">
        <f t="shared" si="0"/>
        <v>0</v>
      </c>
      <c r="G70" s="12">
        <f t="shared" si="1"/>
        <v>0</v>
      </c>
      <c r="H70" s="12">
        <f t="shared" si="2"/>
        <v>0</v>
      </c>
      <c r="I70" s="21"/>
      <c r="J70" s="21"/>
      <c r="K70" s="21"/>
      <c r="L70" s="26">
        <f t="shared" si="13"/>
        <v>0</v>
      </c>
    </row>
    <row r="71" spans="1:12" ht="141" x14ac:dyDescent="0.25">
      <c r="A71" s="22">
        <v>64</v>
      </c>
      <c r="B71" s="10" t="s">
        <v>63</v>
      </c>
      <c r="C71" s="11" t="s">
        <v>6</v>
      </c>
      <c r="D71" s="9">
        <v>4</v>
      </c>
      <c r="E71" s="12"/>
      <c r="F71" s="12">
        <f t="shared" si="0"/>
        <v>0</v>
      </c>
      <c r="G71" s="12">
        <f t="shared" si="1"/>
        <v>0</v>
      </c>
      <c r="H71" s="12">
        <f t="shared" si="2"/>
        <v>0</v>
      </c>
      <c r="I71" s="21"/>
      <c r="J71" s="21"/>
      <c r="K71" s="21"/>
      <c r="L71" s="26">
        <f>F71</f>
        <v>0</v>
      </c>
    </row>
    <row r="72" spans="1:12" ht="102.75" x14ac:dyDescent="0.25">
      <c r="A72" s="22">
        <v>65</v>
      </c>
      <c r="B72" s="10" t="s">
        <v>66</v>
      </c>
      <c r="C72" s="11" t="s">
        <v>6</v>
      </c>
      <c r="D72" s="9">
        <v>4</v>
      </c>
      <c r="E72" s="12"/>
      <c r="F72" s="12">
        <f t="shared" ref="F72:F76" si="14">D72*E72</f>
        <v>0</v>
      </c>
      <c r="G72" s="12">
        <f t="shared" ref="G72:G76" si="15">F72*23%</f>
        <v>0</v>
      </c>
      <c r="H72" s="12">
        <f t="shared" ref="H72:H76" si="16">F72+G72</f>
        <v>0</v>
      </c>
      <c r="I72" s="21"/>
      <c r="J72" s="21"/>
      <c r="K72" s="21"/>
      <c r="L72" s="26">
        <f>F72</f>
        <v>0</v>
      </c>
    </row>
    <row r="73" spans="1:12" ht="111.75" customHeight="1" x14ac:dyDescent="0.25">
      <c r="A73" s="22">
        <v>66</v>
      </c>
      <c r="B73" s="10" t="s">
        <v>76</v>
      </c>
      <c r="C73" s="11" t="s">
        <v>6</v>
      </c>
      <c r="D73" s="9">
        <v>4</v>
      </c>
      <c r="E73" s="12"/>
      <c r="F73" s="12">
        <f t="shared" si="14"/>
        <v>0</v>
      </c>
      <c r="G73" s="12">
        <f t="shared" si="15"/>
        <v>0</v>
      </c>
      <c r="H73" s="12">
        <f t="shared" si="16"/>
        <v>0</v>
      </c>
      <c r="I73" s="21"/>
      <c r="J73" s="21"/>
      <c r="K73" s="21"/>
      <c r="L73" s="26">
        <f t="shared" ref="L73:L76" si="17">F73</f>
        <v>0</v>
      </c>
    </row>
    <row r="74" spans="1:12" ht="96.75" customHeight="1" x14ac:dyDescent="0.25">
      <c r="A74" s="22">
        <v>67</v>
      </c>
      <c r="B74" s="27" t="s">
        <v>67</v>
      </c>
      <c r="C74" s="11" t="s">
        <v>64</v>
      </c>
      <c r="D74" s="9">
        <v>4</v>
      </c>
      <c r="E74" s="12"/>
      <c r="F74" s="12">
        <f t="shared" si="14"/>
        <v>0</v>
      </c>
      <c r="G74" s="12">
        <f t="shared" si="15"/>
        <v>0</v>
      </c>
      <c r="H74" s="12">
        <f t="shared" si="16"/>
        <v>0</v>
      </c>
      <c r="I74" s="21"/>
      <c r="J74" s="21"/>
      <c r="K74" s="21"/>
      <c r="L74" s="26">
        <f t="shared" si="17"/>
        <v>0</v>
      </c>
    </row>
    <row r="75" spans="1:12" ht="94.5" customHeight="1" x14ac:dyDescent="0.25">
      <c r="A75" s="22">
        <v>68</v>
      </c>
      <c r="B75" s="27" t="s">
        <v>62</v>
      </c>
      <c r="C75" s="22" t="s">
        <v>28</v>
      </c>
      <c r="D75" s="9">
        <v>12</v>
      </c>
      <c r="E75" s="12"/>
      <c r="F75" s="12">
        <f t="shared" si="14"/>
        <v>0</v>
      </c>
      <c r="G75" s="12">
        <f t="shared" si="15"/>
        <v>0</v>
      </c>
      <c r="H75" s="12">
        <f t="shared" si="16"/>
        <v>0</v>
      </c>
      <c r="I75" s="21"/>
      <c r="J75" s="21"/>
      <c r="K75" s="21"/>
      <c r="L75" s="26">
        <f t="shared" si="17"/>
        <v>0</v>
      </c>
    </row>
    <row r="76" spans="1:12" ht="94.5" customHeight="1" x14ac:dyDescent="0.25">
      <c r="A76" s="22">
        <v>69</v>
      </c>
      <c r="B76" s="23" t="s">
        <v>88</v>
      </c>
      <c r="C76" s="34" t="s">
        <v>28</v>
      </c>
      <c r="D76" s="9">
        <v>4</v>
      </c>
      <c r="E76" s="12"/>
      <c r="F76" s="12">
        <f t="shared" si="14"/>
        <v>0</v>
      </c>
      <c r="G76" s="12">
        <f t="shared" si="15"/>
        <v>0</v>
      </c>
      <c r="H76" s="12">
        <f t="shared" si="16"/>
        <v>0</v>
      </c>
      <c r="I76" s="35"/>
      <c r="J76" s="35"/>
      <c r="K76" s="35"/>
      <c r="L76" s="26">
        <f t="shared" si="17"/>
        <v>0</v>
      </c>
    </row>
    <row r="77" spans="1:12" ht="22.5" customHeight="1" x14ac:dyDescent="0.25">
      <c r="A77" s="46" t="s">
        <v>90</v>
      </c>
      <c r="B77" s="47"/>
      <c r="C77" s="48"/>
      <c r="D77" s="22"/>
      <c r="E77" s="13"/>
      <c r="F77" s="31">
        <f>SUM(F8:F76)</f>
        <v>0</v>
      </c>
      <c r="G77" s="31">
        <f>SUM(G8:G76)</f>
        <v>0</v>
      </c>
      <c r="H77" s="31">
        <f>SUM(H8:H76)</f>
        <v>0</v>
      </c>
      <c r="I77" s="21"/>
      <c r="J77" s="21"/>
      <c r="K77" s="32">
        <f>SUM(K8:K75)</f>
        <v>0</v>
      </c>
      <c r="L77" s="33">
        <f>SUM(L8:L76)</f>
        <v>0</v>
      </c>
    </row>
    <row r="78" spans="1:12" ht="16.5" customHeight="1" x14ac:dyDescent="0.25">
      <c r="B78" s="3"/>
      <c r="C78" s="3"/>
      <c r="F78" s="6"/>
      <c r="G78" s="7"/>
      <c r="H78" s="7"/>
    </row>
    <row r="79" spans="1:12" x14ac:dyDescent="0.25">
      <c r="B79" s="8"/>
    </row>
    <row r="81" spans="2:7" hidden="1" x14ac:dyDescent="0.25"/>
    <row r="82" spans="2:7" hidden="1" x14ac:dyDescent="0.25">
      <c r="C82" s="14" t="s">
        <v>52</v>
      </c>
      <c r="D82" s="21" t="s">
        <v>53</v>
      </c>
      <c r="E82" s="20" t="s">
        <v>54</v>
      </c>
      <c r="F82" s="16" t="s">
        <v>55</v>
      </c>
      <c r="G82" s="14" t="s">
        <v>56</v>
      </c>
    </row>
    <row r="83" spans="2:7" hidden="1" x14ac:dyDescent="0.25">
      <c r="B83" s="17" t="s">
        <v>48</v>
      </c>
      <c r="C83" s="18">
        <f>34+10</f>
        <v>44</v>
      </c>
      <c r="D83" s="21">
        <v>44</v>
      </c>
      <c r="E83" s="20">
        <v>44</v>
      </c>
      <c r="F83" s="16">
        <v>88</v>
      </c>
      <c r="G83" s="14">
        <v>88</v>
      </c>
    </row>
    <row r="84" spans="2:7" hidden="1" x14ac:dyDescent="0.25">
      <c r="B84" s="17" t="s">
        <v>50</v>
      </c>
      <c r="C84" s="18">
        <v>33</v>
      </c>
      <c r="D84" s="21">
        <v>33</v>
      </c>
      <c r="E84" s="20">
        <v>33</v>
      </c>
      <c r="F84" s="16">
        <v>66</v>
      </c>
      <c r="G84" s="14">
        <v>33</v>
      </c>
    </row>
    <row r="85" spans="2:7" hidden="1" x14ac:dyDescent="0.25">
      <c r="B85" s="17" t="s">
        <v>49</v>
      </c>
      <c r="C85" s="18">
        <v>21</v>
      </c>
      <c r="D85" s="21">
        <v>21</v>
      </c>
      <c r="E85" s="20">
        <v>21</v>
      </c>
      <c r="F85" s="16">
        <v>44</v>
      </c>
      <c r="G85" s="14">
        <v>44</v>
      </c>
    </row>
    <row r="86" spans="2:7" hidden="1" x14ac:dyDescent="0.25">
      <c r="B86" s="17" t="s">
        <v>51</v>
      </c>
      <c r="C86" s="18">
        <v>10</v>
      </c>
      <c r="D86" s="21"/>
      <c r="E86" s="20">
        <v>10</v>
      </c>
      <c r="F86" s="16">
        <v>10</v>
      </c>
      <c r="G86" s="14"/>
    </row>
    <row r="87" spans="2:7" hidden="1" x14ac:dyDescent="0.25">
      <c r="B87" s="17" t="s">
        <v>25</v>
      </c>
      <c r="C87" s="18">
        <v>15</v>
      </c>
      <c r="D87" s="21"/>
      <c r="E87" s="20">
        <v>15</v>
      </c>
      <c r="F87" s="16">
        <f>15+18</f>
        <v>33</v>
      </c>
      <c r="G87" s="14">
        <f>30+36</f>
        <v>66</v>
      </c>
    </row>
    <row r="88" spans="2:7" hidden="1" x14ac:dyDescent="0.25">
      <c r="B88" s="17"/>
      <c r="C88" s="18">
        <f>SUM(C83:C87)</f>
        <v>123</v>
      </c>
      <c r="D88" s="21">
        <f>SUM(D83:D87)</f>
        <v>98</v>
      </c>
      <c r="E88" s="19">
        <f>SUM(E83:E87)</f>
        <v>123</v>
      </c>
      <c r="F88" s="16">
        <f>SUM(F83:F87)</f>
        <v>241</v>
      </c>
      <c r="G88" s="14">
        <f>SUM(G83:G87)</f>
        <v>231</v>
      </c>
    </row>
  </sheetData>
  <autoFilter ref="A6:L77" xr:uid="{C784B894-D443-4C11-84C0-42C4C9DE22C4}"/>
  <mergeCells count="16">
    <mergeCell ref="A2:H2"/>
    <mergeCell ref="A3:H4"/>
    <mergeCell ref="B5:H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77:C77"/>
  </mergeCells>
  <pageMargins left="0.25" right="0.25" top="0.75" bottom="0.75" header="0.3" footer="0.3"/>
  <pageSetup paperSize="8" scale="8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51F413E118DD40BB40ADCD1CCE7053" ma:contentTypeVersion="9" ma:contentTypeDescription="Utwórz nowy dokument." ma:contentTypeScope="" ma:versionID="ea95e898035088a0d6ba64148536b4e6">
  <xsd:schema xmlns:xsd="http://www.w3.org/2001/XMLSchema" xmlns:xs="http://www.w3.org/2001/XMLSchema" xmlns:p="http://schemas.microsoft.com/office/2006/metadata/properties" xmlns:ns3="a180b10c-0c40-4ffb-932e-c28dbe2bbe3d" targetNamespace="http://schemas.microsoft.com/office/2006/metadata/properties" ma:root="true" ma:fieldsID="a65e009a914a4da60ab183ef37cc1df3" ns3:_="">
    <xsd:import namespace="a180b10c-0c40-4ffb-932e-c28dbe2bbe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0b10c-0c40-4ffb-932e-c28dbe2bbe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613B8F-CA86-4C25-B64B-DE3F76E37606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180b10c-0c40-4ffb-932e-c28dbe2bbe3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313367-6E2E-4E49-9CAB-AAA51D6C8E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80b10c-0c40-4ffb-932e-c28dbe2bbe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3B5C5-8A9B-4C92-9465-5C86DEEB65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formukarz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Paszek</dc:creator>
  <cp:lastModifiedBy>Barbara Kotuła</cp:lastModifiedBy>
  <cp:lastPrinted>2023-02-27T12:03:33Z</cp:lastPrinted>
  <dcterms:created xsi:type="dcterms:W3CDTF">2020-02-25T07:32:31Z</dcterms:created>
  <dcterms:modified xsi:type="dcterms:W3CDTF">2023-02-28T11:17:23Z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0x0101001B51F413E118DD40BB40ADCD1CCE7053</vt:lpwstr>
  </property>
</Properties>
</file>