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9CDA942B-2B2C-4AF8-845B-DE6647737020}" xr6:coauthVersionLast="36" xr6:coauthVersionMax="36" xr10:uidLastSave="{00000000-0000-0000-0000-000000000000}"/>
  <bookViews>
    <workbookView xWindow="28680" yWindow="-120" windowWidth="29040" windowHeight="15720" firstSheet="3" activeTab="3" xr2:uid="{00000000-000D-0000-FFFF-FFFF00000000}"/>
  </bookViews>
  <sheets>
    <sheet name="Obudowa zwykła 1 kpl" sheetId="8" r:id="rId1"/>
    <sheet name="Obudowa zagęszczona 1 kpl" sheetId="9" r:id="rId2"/>
    <sheet name="Obudowa zwykła 20 kpl" sheetId="5" r:id="rId3"/>
    <sheet name="Razem 40 mb Przekopu + Fąferek" sheetId="11" r:id="rId4"/>
  </sheets>
  <definedNames>
    <definedName name="_xlnm._FilterDatabase" localSheetId="1" hidden="1">'Obudowa zagęszczona 1 kpl'!$A$6:$H$8</definedName>
    <definedName name="_xlnm._FilterDatabase" localSheetId="0" hidden="1">'Obudowa zwykła 1 kpl'!$A$6:$H$8</definedName>
    <definedName name="_xlnm._FilterDatabase" localSheetId="2" hidden="1">'Obudowa zwykła 20 kpl'!$A$6:$H$8</definedName>
    <definedName name="_xlnm._FilterDatabase" localSheetId="3" hidden="1">'Razem 40 mb Przekopu + Fąferek'!$A$6:$H$8</definedName>
    <definedName name="_xlnm.Print_Area" localSheetId="1">'Obudowa zagęszczona 1 kpl'!$A$1:$H$21</definedName>
    <definedName name="_xlnm.Print_Area" localSheetId="0">'Obudowa zwykła 1 kpl'!$A$1:$H$21</definedName>
    <definedName name="_xlnm.Print_Area" localSheetId="2">'Obudowa zwykła 20 kpl'!$A$1:$H$21</definedName>
    <definedName name="_xlnm.Print_Area" localSheetId="3">'Razem 40 mb Przekopu + Fąferek'!$A$1:$H$17</definedName>
  </definedNames>
  <calcPr calcId="191029"/>
</workbook>
</file>

<file path=xl/calcChain.xml><?xml version="1.0" encoding="utf-8"?>
<calcChain xmlns="http://schemas.openxmlformats.org/spreadsheetml/2006/main">
  <c r="H21" i="5" l="1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D13" i="5"/>
  <c r="H12" i="5"/>
  <c r="G12" i="5"/>
  <c r="F12" i="5"/>
  <c r="H11" i="5"/>
  <c r="G11" i="5"/>
  <c r="F11" i="5"/>
  <c r="D11" i="5"/>
  <c r="H10" i="5"/>
  <c r="G10" i="5"/>
  <c r="F10" i="5"/>
  <c r="H9" i="5"/>
  <c r="G9" i="5"/>
  <c r="F9" i="5"/>
  <c r="D9" i="5"/>
  <c r="H21" i="9"/>
  <c r="G21" i="9"/>
  <c r="F21" i="9"/>
  <c r="H20" i="9"/>
  <c r="G20" i="9"/>
  <c r="F20" i="9"/>
  <c r="H19" i="9"/>
  <c r="G19" i="9"/>
  <c r="F19" i="9"/>
  <c r="H18" i="9"/>
  <c r="G18" i="9"/>
  <c r="F18" i="9"/>
  <c r="H17" i="9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11" i="9"/>
  <c r="G11" i="9"/>
  <c r="F11" i="9"/>
  <c r="H10" i="9"/>
  <c r="G10" i="9"/>
  <c r="F10" i="9"/>
  <c r="H9" i="9"/>
  <c r="G9" i="9"/>
  <c r="F9" i="9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</calcChain>
</file>

<file path=xl/sharedStrings.xml><?xml version="1.0" encoding="utf-8"?>
<sst xmlns="http://schemas.openxmlformats.org/spreadsheetml/2006/main" count="132" uniqueCount="26">
  <si>
    <t>Lp.</t>
  </si>
  <si>
    <t>Nazwa materiału</t>
  </si>
  <si>
    <t>Jedn.</t>
  </si>
  <si>
    <t>Ilość szacunkowa</t>
  </si>
  <si>
    <t>szt.</t>
  </si>
  <si>
    <t>Załącznik nr 2</t>
  </si>
  <si>
    <t>Dłużyca - prostka V25, długość 4,0m; profil V25 (stal S 480 W)</t>
  </si>
  <si>
    <t>Dłużyca - prostka V25, długość 2,6m; profil V25 (stal S 480 W)</t>
  </si>
  <si>
    <t>Rozpory stalowe regulowane 1,0m; profil V25, zakres regulacji +/- 10cm</t>
  </si>
  <si>
    <t xml:space="preserve">Okładzina żelbetowa 1,2m </t>
  </si>
  <si>
    <t>Obudowa ŁP4/V25/A - KS (stal S 480 W)</t>
  </si>
  <si>
    <t>Obudowa ŁP4/V25/A - KO (stal S 480 W)</t>
  </si>
  <si>
    <t>Kompletne strzemiona górne (m.in.. Ze śrubami i nakretkami) do zabudowy na profil V25</t>
  </si>
  <si>
    <t>Kompletne strzemiona dolne (m.in.. Ze śrubami i nakretkami) do zabudowy na profil V25</t>
  </si>
  <si>
    <t>Kompletne rozpory rurowe regulowane - 0,75m; do zabudowy na profil obudowy V25, zakres regulacji +/- 10cm</t>
  </si>
  <si>
    <t>Stopy podporowe, stalowe dla drzwi o profilu V25</t>
  </si>
  <si>
    <t xml:space="preserve">Kompletne strzemiona do obudowy TH </t>
  </si>
  <si>
    <r>
      <t xml:space="preserve">Strzemiona ŁKW - kompletne strzemiona (śruby hakowe o dł. 300mm) do obudowy profilu V25 - ŁKW 25/25 - </t>
    </r>
    <r>
      <rPr>
        <sz val="10"/>
        <color rgb="FFFF0000"/>
        <rFont val="Calibri"/>
        <family val="2"/>
        <charset val="238"/>
        <scheme val="minor"/>
      </rPr>
      <t>z długim gwintem</t>
    </r>
  </si>
  <si>
    <t>RAZEM:</t>
  </si>
  <si>
    <r>
      <t xml:space="preserve">Zadanie pn.: </t>
    </r>
    <r>
      <rPr>
        <b/>
        <sz val="10"/>
        <color theme="1"/>
        <rFont val="Calibri"/>
        <family val="2"/>
        <charset val="238"/>
        <scheme val="minor"/>
      </rPr>
      <t xml:space="preserve">„Sukcesywne dostawy materiałów do wyrobisk górniczych dla potrzeb Muzeum Górnictwa Węglowego w Zabrzu” </t>
    </r>
  </si>
  <si>
    <t>Cena
jednostkowa
netto
PLN</t>
  </si>
  <si>
    <t>Wartość
netto
PLN</t>
  </si>
  <si>
    <t>Vat
PLN</t>
  </si>
  <si>
    <t>Wartość
brutto
PLN</t>
  </si>
  <si>
    <r>
      <t xml:space="preserve">Zadanie pn.: </t>
    </r>
    <r>
      <rPr>
        <b/>
        <sz val="10"/>
        <color theme="1"/>
        <rFont val="Calibri"/>
        <family val="2"/>
        <charset val="238"/>
        <scheme val="minor"/>
      </rPr>
      <t>„Dostawa materiałów do wyrobisk górniczych na potrzeby Muzeum Górnictwa Węglowego w Zabrzu.”</t>
    </r>
  </si>
  <si>
    <t>Strzemiona ŁKW - kompletne strzemiona (śruby hakowe o dł. 300mm) do obudowy profilu V25 - ŁKW 25/25 - z długim gwintem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</si>
</sst>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4" fontId="0" fillId="0" borderId="0" xfId="0" applyNumberFormat="1" applyAlignment="1">
      <alignment vertical="center"/>
    </xf>
    <xf numFmtId="44" fontId="2" fillId="0" borderId="5" xfId="0" applyNumberFormat="1" applyFont="1" applyBorder="1" applyAlignment="1">
      <alignment vertical="center" wrapText="1"/>
    </xf>
    <xf numFmtId="0" fontId="7" fillId="0" borderId="0" xfId="0" applyFont="1"/>
    <xf numFmtId="44" fontId="7" fillId="0" borderId="0" xfId="0" applyNumberFormat="1" applyFont="1" applyAlignment="1">
      <alignment vertical="center"/>
    </xf>
    <xf numFmtId="44" fontId="5" fillId="3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7" fillId="3" borderId="1" xfId="0" applyNumberFormat="1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2" xfId="0" applyNumberFormat="1" applyFont="1" applyFill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B448C9F8-1821-476B-B8B1-A567F7B3F00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C39DE-8A91-4E61-BD08-CA1E2FC49B95}">
  <sheetPr>
    <pageSetUpPr fitToPage="1"/>
  </sheetPr>
  <dimension ref="A1:H23"/>
  <sheetViews>
    <sheetView topLeftCell="A4" workbookViewId="0">
      <selection activeCell="B23" sqref="B23"/>
    </sheetView>
  </sheetViews>
  <sheetFormatPr defaultRowHeight="15" x14ac:dyDescent="0.25"/>
  <cols>
    <col min="1" max="1" width="6.140625" customWidth="1"/>
    <col min="2" max="2" width="45" customWidth="1"/>
    <col min="4" max="4" width="12.42578125" customWidth="1"/>
    <col min="5" max="5" width="14.28515625" style="8" customWidth="1"/>
    <col min="6" max="6" width="19.7109375" style="8" customWidth="1"/>
    <col min="7" max="7" width="13.28515625" style="8" bestFit="1" customWidth="1"/>
    <col min="8" max="8" width="15.28515625" style="8" customWidth="1"/>
  </cols>
  <sheetData>
    <row r="1" spans="1:8" x14ac:dyDescent="0.25">
      <c r="A1" s="10"/>
      <c r="B1" s="10"/>
      <c r="C1" s="10"/>
      <c r="D1" s="10"/>
      <c r="E1" s="11"/>
      <c r="F1" s="21" t="s">
        <v>5</v>
      </c>
      <c r="G1" s="21"/>
      <c r="H1" s="21"/>
    </row>
    <row r="2" spans="1:8" ht="16.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3" t="s">
        <v>19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ht="18.600000000000001" customHeight="1" x14ac:dyDescent="0.25">
      <c r="A5" s="10"/>
      <c r="B5" s="10"/>
      <c r="C5" s="10"/>
      <c r="D5" s="10"/>
      <c r="E5" s="11"/>
      <c r="F5" s="11"/>
      <c r="G5" s="11"/>
      <c r="H5" s="11"/>
    </row>
    <row r="6" spans="1:8" ht="14.4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5" t="s">
        <v>20</v>
      </c>
      <c r="F6" s="25" t="s">
        <v>21</v>
      </c>
      <c r="G6" s="19" t="s">
        <v>22</v>
      </c>
      <c r="H6" s="19" t="s">
        <v>23</v>
      </c>
    </row>
    <row r="7" spans="1:8" x14ac:dyDescent="0.25">
      <c r="A7" s="24"/>
      <c r="B7" s="24"/>
      <c r="C7" s="24"/>
      <c r="D7" s="24"/>
      <c r="E7" s="26"/>
      <c r="F7" s="28"/>
      <c r="G7" s="19"/>
      <c r="H7" s="20"/>
    </row>
    <row r="8" spans="1:8" ht="30" customHeight="1" x14ac:dyDescent="0.25">
      <c r="A8" s="24"/>
      <c r="B8" s="24"/>
      <c r="C8" s="24"/>
      <c r="D8" s="24"/>
      <c r="E8" s="27"/>
      <c r="F8" s="29"/>
      <c r="G8" s="19"/>
      <c r="H8" s="20"/>
    </row>
    <row r="9" spans="1:8" ht="25.5" x14ac:dyDescent="0.25">
      <c r="A9" s="17">
        <v>1</v>
      </c>
      <c r="B9" s="2" t="s">
        <v>6</v>
      </c>
      <c r="C9" s="3" t="s">
        <v>4</v>
      </c>
      <c r="D9" s="1">
        <v>0.33</v>
      </c>
      <c r="E9" s="12">
        <v>1210</v>
      </c>
      <c r="F9" s="13">
        <f t="shared" ref="F9:F20" si="0">E9*D9</f>
        <v>399.3</v>
      </c>
      <c r="G9" s="13">
        <f t="shared" ref="G9:G20" si="1">H9-F9</f>
        <v>91.838999999999999</v>
      </c>
      <c r="H9" s="13">
        <f t="shared" ref="H9:H20" si="2">F9*1.23</f>
        <v>491.13900000000001</v>
      </c>
    </row>
    <row r="10" spans="1:8" ht="25.5" x14ac:dyDescent="0.25">
      <c r="A10" s="16">
        <v>2</v>
      </c>
      <c r="B10" s="2" t="s">
        <v>7</v>
      </c>
      <c r="C10" s="3" t="s">
        <v>4</v>
      </c>
      <c r="D10" s="1">
        <v>0</v>
      </c>
      <c r="E10" s="12">
        <v>795</v>
      </c>
      <c r="F10" s="13">
        <f t="shared" si="0"/>
        <v>0</v>
      </c>
      <c r="G10" s="13">
        <f t="shared" si="1"/>
        <v>0</v>
      </c>
      <c r="H10" s="13">
        <f t="shared" si="2"/>
        <v>0</v>
      </c>
    </row>
    <row r="11" spans="1:8" ht="25.5" x14ac:dyDescent="0.25">
      <c r="A11" s="17">
        <v>3</v>
      </c>
      <c r="B11" s="2" t="s">
        <v>8</v>
      </c>
      <c r="C11" s="3" t="s">
        <v>4</v>
      </c>
      <c r="D11" s="1">
        <v>7</v>
      </c>
      <c r="E11" s="12">
        <v>79.5</v>
      </c>
      <c r="F11" s="13">
        <f t="shared" si="0"/>
        <v>556.5</v>
      </c>
      <c r="G11" s="13">
        <f t="shared" si="1"/>
        <v>127.995</v>
      </c>
      <c r="H11" s="13">
        <f t="shared" si="2"/>
        <v>684.495</v>
      </c>
    </row>
    <row r="12" spans="1:8" ht="38.25" x14ac:dyDescent="0.25">
      <c r="A12" s="16">
        <v>4</v>
      </c>
      <c r="B12" s="2" t="s">
        <v>17</v>
      </c>
      <c r="C12" s="3" t="s">
        <v>4</v>
      </c>
      <c r="D12" s="1">
        <v>1</v>
      </c>
      <c r="E12" s="12">
        <v>125</v>
      </c>
      <c r="F12" s="13">
        <f t="shared" si="0"/>
        <v>125</v>
      </c>
      <c r="G12" s="13">
        <f t="shared" si="1"/>
        <v>28.75</v>
      </c>
      <c r="H12" s="13">
        <f t="shared" si="2"/>
        <v>153.75</v>
      </c>
    </row>
    <row r="13" spans="1:8" x14ac:dyDescent="0.25">
      <c r="A13" s="17">
        <v>5</v>
      </c>
      <c r="B13" s="2" t="s">
        <v>9</v>
      </c>
      <c r="C13" s="3" t="s">
        <v>4</v>
      </c>
      <c r="D13" s="1">
        <v>50</v>
      </c>
      <c r="E13" s="12">
        <v>17.899999999999999</v>
      </c>
      <c r="F13" s="13">
        <f t="shared" si="0"/>
        <v>894.99999999999989</v>
      </c>
      <c r="G13" s="13">
        <f t="shared" si="1"/>
        <v>205.85000000000002</v>
      </c>
      <c r="H13" s="13">
        <f t="shared" si="2"/>
        <v>1100.8499999999999</v>
      </c>
    </row>
    <row r="14" spans="1:8" x14ac:dyDescent="0.25">
      <c r="A14" s="17">
        <v>6</v>
      </c>
      <c r="B14" s="2" t="s">
        <v>10</v>
      </c>
      <c r="C14" s="3" t="s">
        <v>4</v>
      </c>
      <c r="D14" s="1">
        <v>1</v>
      </c>
      <c r="E14" s="12">
        <v>960</v>
      </c>
      <c r="F14" s="13">
        <f t="shared" si="0"/>
        <v>960</v>
      </c>
      <c r="G14" s="13">
        <f t="shared" si="1"/>
        <v>220.79999999999995</v>
      </c>
      <c r="H14" s="13">
        <f t="shared" si="2"/>
        <v>1180.8</v>
      </c>
    </row>
    <row r="15" spans="1:8" x14ac:dyDescent="0.25">
      <c r="A15" s="17">
        <v>7</v>
      </c>
      <c r="B15" s="2" t="s">
        <v>11</v>
      </c>
      <c r="C15" s="3" t="s">
        <v>4</v>
      </c>
      <c r="D15" s="1">
        <v>2</v>
      </c>
      <c r="E15" s="12">
        <v>760</v>
      </c>
      <c r="F15" s="13">
        <f t="shared" si="0"/>
        <v>1520</v>
      </c>
      <c r="G15" s="13">
        <f t="shared" si="1"/>
        <v>349.59999999999991</v>
      </c>
      <c r="H15" s="13">
        <f t="shared" si="2"/>
        <v>1869.6</v>
      </c>
    </row>
    <row r="16" spans="1:8" x14ac:dyDescent="0.25">
      <c r="A16" s="16">
        <v>8</v>
      </c>
      <c r="B16" s="2" t="s">
        <v>16</v>
      </c>
      <c r="C16" s="3" t="s">
        <v>4</v>
      </c>
      <c r="D16" s="1">
        <v>0</v>
      </c>
      <c r="E16" s="12">
        <v>105</v>
      </c>
      <c r="F16" s="13">
        <f t="shared" si="0"/>
        <v>0</v>
      </c>
      <c r="G16" s="13">
        <f t="shared" si="1"/>
        <v>0</v>
      </c>
      <c r="H16" s="13">
        <f t="shared" si="2"/>
        <v>0</v>
      </c>
    </row>
    <row r="17" spans="1:8" ht="25.5" x14ac:dyDescent="0.25">
      <c r="A17" s="17">
        <v>9</v>
      </c>
      <c r="B17" s="2" t="s">
        <v>12</v>
      </c>
      <c r="C17" s="3" t="s">
        <v>4</v>
      </c>
      <c r="D17" s="1">
        <v>2</v>
      </c>
      <c r="E17" s="12">
        <v>130</v>
      </c>
      <c r="F17" s="13">
        <f t="shared" si="0"/>
        <v>260</v>
      </c>
      <c r="G17" s="13">
        <f t="shared" si="1"/>
        <v>59.800000000000011</v>
      </c>
      <c r="H17" s="13">
        <f t="shared" si="2"/>
        <v>319.8</v>
      </c>
    </row>
    <row r="18" spans="1:8" ht="25.5" x14ac:dyDescent="0.25">
      <c r="A18" s="17">
        <v>10</v>
      </c>
      <c r="B18" s="2" t="s">
        <v>13</v>
      </c>
      <c r="C18" s="3" t="s">
        <v>4</v>
      </c>
      <c r="D18" s="1">
        <v>2</v>
      </c>
      <c r="E18" s="12">
        <v>130</v>
      </c>
      <c r="F18" s="13">
        <f t="shared" si="0"/>
        <v>260</v>
      </c>
      <c r="G18" s="13">
        <f t="shared" si="1"/>
        <v>59.800000000000011</v>
      </c>
      <c r="H18" s="13">
        <f t="shared" si="2"/>
        <v>319.8</v>
      </c>
    </row>
    <row r="19" spans="1:8" ht="38.25" x14ac:dyDescent="0.25">
      <c r="A19" s="16">
        <v>11</v>
      </c>
      <c r="B19" s="2" t="s">
        <v>14</v>
      </c>
      <c r="C19" s="3" t="s">
        <v>4</v>
      </c>
      <c r="D19" s="1">
        <v>0</v>
      </c>
      <c r="E19" s="12">
        <v>79.5</v>
      </c>
      <c r="F19" s="13">
        <f t="shared" si="0"/>
        <v>0</v>
      </c>
      <c r="G19" s="13">
        <f t="shared" si="1"/>
        <v>0</v>
      </c>
      <c r="H19" s="13">
        <f t="shared" si="2"/>
        <v>0</v>
      </c>
    </row>
    <row r="20" spans="1:8" x14ac:dyDescent="0.25">
      <c r="A20" s="17">
        <v>12</v>
      </c>
      <c r="B20" s="2" t="s">
        <v>15</v>
      </c>
      <c r="C20" s="3" t="s">
        <v>4</v>
      </c>
      <c r="D20" s="1">
        <v>2</v>
      </c>
      <c r="E20" s="12">
        <v>40</v>
      </c>
      <c r="F20" s="13">
        <f t="shared" si="0"/>
        <v>80</v>
      </c>
      <c r="G20" s="13">
        <f t="shared" si="1"/>
        <v>18.400000000000006</v>
      </c>
      <c r="H20" s="13">
        <f t="shared" si="2"/>
        <v>98.4</v>
      </c>
    </row>
    <row r="21" spans="1:8" x14ac:dyDescent="0.25">
      <c r="A21" s="4"/>
      <c r="B21" s="7"/>
      <c r="C21" s="5"/>
      <c r="D21" s="5"/>
      <c r="E21" s="14" t="s">
        <v>18</v>
      </c>
      <c r="F21" s="15">
        <f>SUM(F9:F20)</f>
        <v>5055.7999999999993</v>
      </c>
      <c r="G21" s="15">
        <f>SUM(G9:G20)</f>
        <v>1162.8339999999998</v>
      </c>
      <c r="H21" s="15">
        <f>SUM(H9:H20)</f>
        <v>6218.634</v>
      </c>
    </row>
    <row r="22" spans="1:8" x14ac:dyDescent="0.25">
      <c r="C22" s="6"/>
      <c r="D22" s="6"/>
      <c r="E22" s="9"/>
      <c r="F22" s="9"/>
      <c r="G22" s="9"/>
    </row>
    <row r="23" spans="1:8" ht="15" customHeight="1" x14ac:dyDescent="0.25"/>
  </sheetData>
  <autoFilter ref="A6:H8" xr:uid="{00000000-0009-0000-0000-000000000000}"/>
  <mergeCells count="11">
    <mergeCell ref="H6:H8"/>
    <mergeCell ref="F1:H1"/>
    <mergeCell ref="A2:H2"/>
    <mergeCell ref="A3:H4"/>
    <mergeCell ref="A6:A8"/>
    <mergeCell ref="B6:B8"/>
    <mergeCell ref="C6:C8"/>
    <mergeCell ref="D6:D8"/>
    <mergeCell ref="E6:E8"/>
    <mergeCell ref="F6:F8"/>
    <mergeCell ref="G6:G8"/>
  </mergeCells>
  <pageMargins left="0.31496062992125984" right="0.31496062992125984" top="0.35433070866141736" bottom="0.35433070866141736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7147-753C-4845-A2E5-17E5AF245F14}">
  <sheetPr>
    <pageSetUpPr fitToPage="1"/>
  </sheetPr>
  <dimension ref="A1:H23"/>
  <sheetViews>
    <sheetView topLeftCell="A4" workbookViewId="0">
      <selection activeCell="D19" sqref="D19"/>
    </sheetView>
  </sheetViews>
  <sheetFormatPr defaultRowHeight="15" x14ac:dyDescent="0.25"/>
  <cols>
    <col min="1" max="1" width="6.140625" customWidth="1"/>
    <col min="2" max="2" width="45" customWidth="1"/>
    <col min="4" max="4" width="12.42578125" customWidth="1"/>
    <col min="5" max="5" width="14.28515625" style="8" customWidth="1"/>
    <col min="6" max="6" width="19.7109375" style="8" customWidth="1"/>
    <col min="7" max="7" width="13.28515625" style="8" bestFit="1" customWidth="1"/>
    <col min="8" max="8" width="15.28515625" style="8" customWidth="1"/>
  </cols>
  <sheetData>
    <row r="1" spans="1:8" x14ac:dyDescent="0.25">
      <c r="A1" s="10"/>
      <c r="B1" s="10"/>
      <c r="C1" s="10"/>
      <c r="D1" s="10"/>
      <c r="E1" s="11"/>
      <c r="F1" s="21" t="s">
        <v>5</v>
      </c>
      <c r="G1" s="21"/>
      <c r="H1" s="21"/>
    </row>
    <row r="2" spans="1:8" ht="16.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3" t="s">
        <v>19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ht="18.600000000000001" customHeight="1" x14ac:dyDescent="0.25">
      <c r="A5" s="10"/>
      <c r="B5" s="10"/>
      <c r="C5" s="10"/>
      <c r="D5" s="10"/>
      <c r="E5" s="11"/>
      <c r="F5" s="11"/>
      <c r="G5" s="11"/>
      <c r="H5" s="11"/>
    </row>
    <row r="6" spans="1:8" ht="14.4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5" t="s">
        <v>20</v>
      </c>
      <c r="F6" s="25" t="s">
        <v>21</v>
      </c>
      <c r="G6" s="19" t="s">
        <v>22</v>
      </c>
      <c r="H6" s="19" t="s">
        <v>23</v>
      </c>
    </row>
    <row r="7" spans="1:8" x14ac:dyDescent="0.25">
      <c r="A7" s="24"/>
      <c r="B7" s="24"/>
      <c r="C7" s="24"/>
      <c r="D7" s="24"/>
      <c r="E7" s="26"/>
      <c r="F7" s="28"/>
      <c r="G7" s="19"/>
      <c r="H7" s="20"/>
    </row>
    <row r="8" spans="1:8" ht="30" customHeight="1" x14ac:dyDescent="0.25">
      <c r="A8" s="24"/>
      <c r="B8" s="24"/>
      <c r="C8" s="24"/>
      <c r="D8" s="24"/>
      <c r="E8" s="27"/>
      <c r="F8" s="29"/>
      <c r="G8" s="19"/>
      <c r="H8" s="20"/>
    </row>
    <row r="9" spans="1:8" ht="25.5" x14ac:dyDescent="0.25">
      <c r="A9" s="17">
        <v>1</v>
      </c>
      <c r="B9" s="2" t="s">
        <v>6</v>
      </c>
      <c r="C9" s="3" t="s">
        <v>4</v>
      </c>
      <c r="D9" s="1">
        <v>1.75</v>
      </c>
      <c r="E9" s="12">
        <v>1210</v>
      </c>
      <c r="F9" s="13">
        <f t="shared" ref="F9:F20" si="0">E9*D9</f>
        <v>2117.5</v>
      </c>
      <c r="G9" s="13">
        <f t="shared" ref="G9:G20" si="1">H9-F9</f>
        <v>487.02500000000009</v>
      </c>
      <c r="H9" s="13">
        <f t="shared" ref="H9:H20" si="2">F9*1.23</f>
        <v>2604.5250000000001</v>
      </c>
    </row>
    <row r="10" spans="1:8" ht="25.5" x14ac:dyDescent="0.25">
      <c r="A10" s="17">
        <v>2</v>
      </c>
      <c r="B10" s="2" t="s">
        <v>7</v>
      </c>
      <c r="C10" s="3" t="s">
        <v>4</v>
      </c>
      <c r="D10" s="1">
        <v>0</v>
      </c>
      <c r="E10" s="12">
        <v>795</v>
      </c>
      <c r="F10" s="13">
        <f t="shared" si="0"/>
        <v>0</v>
      </c>
      <c r="G10" s="13">
        <f t="shared" si="1"/>
        <v>0</v>
      </c>
      <c r="H10" s="13">
        <f t="shared" si="2"/>
        <v>0</v>
      </c>
    </row>
    <row r="11" spans="1:8" ht="25.5" x14ac:dyDescent="0.25">
      <c r="A11" s="16">
        <v>3</v>
      </c>
      <c r="B11" s="2" t="s">
        <v>8</v>
      </c>
      <c r="C11" s="3" t="s">
        <v>4</v>
      </c>
      <c r="D11" s="1">
        <v>0</v>
      </c>
      <c r="E11" s="12">
        <v>79.5</v>
      </c>
      <c r="F11" s="13">
        <f t="shared" si="0"/>
        <v>0</v>
      </c>
      <c r="G11" s="13">
        <f t="shared" si="1"/>
        <v>0</v>
      </c>
      <c r="H11" s="13">
        <f t="shared" si="2"/>
        <v>0</v>
      </c>
    </row>
    <row r="12" spans="1:8" ht="38.25" x14ac:dyDescent="0.25">
      <c r="A12" s="16">
        <v>4</v>
      </c>
      <c r="B12" s="2" t="s">
        <v>17</v>
      </c>
      <c r="C12" s="3" t="s">
        <v>4</v>
      </c>
      <c r="D12" s="1">
        <v>3</v>
      </c>
      <c r="E12" s="12">
        <v>125</v>
      </c>
      <c r="F12" s="13">
        <f t="shared" si="0"/>
        <v>375</v>
      </c>
      <c r="G12" s="13">
        <f t="shared" si="1"/>
        <v>86.25</v>
      </c>
      <c r="H12" s="13">
        <f t="shared" si="2"/>
        <v>461.25</v>
      </c>
    </row>
    <row r="13" spans="1:8" x14ac:dyDescent="0.25">
      <c r="A13" s="17">
        <v>5</v>
      </c>
      <c r="B13" s="2" t="s">
        <v>9</v>
      </c>
      <c r="C13" s="3" t="s">
        <v>4</v>
      </c>
      <c r="D13" s="1">
        <v>70</v>
      </c>
      <c r="E13" s="12">
        <v>17.899999999999999</v>
      </c>
      <c r="F13" s="13">
        <f t="shared" si="0"/>
        <v>1253</v>
      </c>
      <c r="G13" s="13">
        <f t="shared" si="1"/>
        <v>288.19000000000005</v>
      </c>
      <c r="H13" s="13">
        <f t="shared" si="2"/>
        <v>1541.19</v>
      </c>
    </row>
    <row r="14" spans="1:8" x14ac:dyDescent="0.25">
      <c r="A14" s="17">
        <v>6</v>
      </c>
      <c r="B14" s="2" t="s">
        <v>10</v>
      </c>
      <c r="C14" s="3" t="s">
        <v>4</v>
      </c>
      <c r="D14" s="1">
        <v>1</v>
      </c>
      <c r="E14" s="12">
        <v>960</v>
      </c>
      <c r="F14" s="13">
        <f t="shared" si="0"/>
        <v>960</v>
      </c>
      <c r="G14" s="13">
        <f t="shared" si="1"/>
        <v>220.79999999999995</v>
      </c>
      <c r="H14" s="13">
        <f t="shared" si="2"/>
        <v>1180.8</v>
      </c>
    </row>
    <row r="15" spans="1:8" x14ac:dyDescent="0.25">
      <c r="A15" s="17">
        <v>7</v>
      </c>
      <c r="B15" s="2" t="s">
        <v>11</v>
      </c>
      <c r="C15" s="3" t="s">
        <v>4</v>
      </c>
      <c r="D15" s="1">
        <v>2</v>
      </c>
      <c r="E15" s="12">
        <v>760</v>
      </c>
      <c r="F15" s="13">
        <f t="shared" si="0"/>
        <v>1520</v>
      </c>
      <c r="G15" s="13">
        <f t="shared" si="1"/>
        <v>349.59999999999991</v>
      </c>
      <c r="H15" s="13">
        <f t="shared" si="2"/>
        <v>1869.6</v>
      </c>
    </row>
    <row r="16" spans="1:8" x14ac:dyDescent="0.25">
      <c r="A16" s="16">
        <v>8</v>
      </c>
      <c r="B16" s="2" t="s">
        <v>16</v>
      </c>
      <c r="C16" s="3" t="s">
        <v>4</v>
      </c>
      <c r="D16" s="1">
        <v>0</v>
      </c>
      <c r="E16" s="12">
        <v>105</v>
      </c>
      <c r="F16" s="13">
        <f t="shared" si="0"/>
        <v>0</v>
      </c>
      <c r="G16" s="13">
        <f t="shared" si="1"/>
        <v>0</v>
      </c>
      <c r="H16" s="13">
        <f t="shared" si="2"/>
        <v>0</v>
      </c>
    </row>
    <row r="17" spans="1:8" ht="25.5" x14ac:dyDescent="0.25">
      <c r="A17" s="17">
        <v>9</v>
      </c>
      <c r="B17" s="2" t="s">
        <v>12</v>
      </c>
      <c r="C17" s="3" t="s">
        <v>4</v>
      </c>
      <c r="D17" s="1">
        <v>5</v>
      </c>
      <c r="E17" s="12">
        <v>130</v>
      </c>
      <c r="F17" s="13">
        <f t="shared" si="0"/>
        <v>650</v>
      </c>
      <c r="G17" s="13">
        <f t="shared" si="1"/>
        <v>149.5</v>
      </c>
      <c r="H17" s="13">
        <f t="shared" si="2"/>
        <v>799.5</v>
      </c>
    </row>
    <row r="18" spans="1:8" ht="25.5" x14ac:dyDescent="0.25">
      <c r="A18" s="17">
        <v>10</v>
      </c>
      <c r="B18" s="2" t="s">
        <v>13</v>
      </c>
      <c r="C18" s="3" t="s">
        <v>4</v>
      </c>
      <c r="D18" s="1">
        <v>5</v>
      </c>
      <c r="E18" s="12">
        <v>130</v>
      </c>
      <c r="F18" s="13">
        <f t="shared" si="0"/>
        <v>650</v>
      </c>
      <c r="G18" s="13">
        <f t="shared" si="1"/>
        <v>149.5</v>
      </c>
      <c r="H18" s="13">
        <f t="shared" si="2"/>
        <v>799.5</v>
      </c>
    </row>
    <row r="19" spans="1:8" ht="38.25" x14ac:dyDescent="0.25">
      <c r="A19" s="4">
        <v>11</v>
      </c>
      <c r="B19" s="2" t="s">
        <v>14</v>
      </c>
      <c r="C19" s="3" t="s">
        <v>4</v>
      </c>
      <c r="D19" s="1">
        <v>9</v>
      </c>
      <c r="E19" s="12">
        <v>79.5</v>
      </c>
      <c r="F19" s="13">
        <f t="shared" si="0"/>
        <v>715.5</v>
      </c>
      <c r="G19" s="13">
        <f t="shared" si="1"/>
        <v>164.56499999999994</v>
      </c>
      <c r="H19" s="13">
        <f t="shared" si="2"/>
        <v>880.06499999999994</v>
      </c>
    </row>
    <row r="20" spans="1:8" x14ac:dyDescent="0.25">
      <c r="A20" s="17">
        <v>12</v>
      </c>
      <c r="B20" s="2" t="s">
        <v>15</v>
      </c>
      <c r="C20" s="3" t="s">
        <v>4</v>
      </c>
      <c r="D20" s="1">
        <v>2</v>
      </c>
      <c r="E20" s="12">
        <v>40</v>
      </c>
      <c r="F20" s="13">
        <f t="shared" si="0"/>
        <v>80</v>
      </c>
      <c r="G20" s="13">
        <f t="shared" si="1"/>
        <v>18.400000000000006</v>
      </c>
      <c r="H20" s="13">
        <f t="shared" si="2"/>
        <v>98.4</v>
      </c>
    </row>
    <row r="21" spans="1:8" x14ac:dyDescent="0.25">
      <c r="A21" s="4"/>
      <c r="B21" s="7"/>
      <c r="C21" s="5"/>
      <c r="D21" s="5"/>
      <c r="E21" s="14" t="s">
        <v>18</v>
      </c>
      <c r="F21" s="15">
        <f>SUM(F9:F20)</f>
        <v>8321</v>
      </c>
      <c r="G21" s="15">
        <f>SUM(G9:G20)</f>
        <v>1913.83</v>
      </c>
      <c r="H21" s="15">
        <f>SUM(H9:H20)</f>
        <v>10234.83</v>
      </c>
    </row>
    <row r="22" spans="1:8" x14ac:dyDescent="0.25">
      <c r="C22" s="6"/>
      <c r="D22" s="6"/>
      <c r="E22" s="9"/>
      <c r="F22" s="9"/>
      <c r="G22" s="9"/>
    </row>
    <row r="23" spans="1:8" ht="15" customHeight="1" x14ac:dyDescent="0.25"/>
  </sheetData>
  <autoFilter ref="A6:H8" xr:uid="{00000000-0009-0000-0000-000000000000}"/>
  <mergeCells count="11">
    <mergeCell ref="H6:H8"/>
    <mergeCell ref="F1:H1"/>
    <mergeCell ref="A2:H2"/>
    <mergeCell ref="A3:H4"/>
    <mergeCell ref="A6:A8"/>
    <mergeCell ref="B6:B8"/>
    <mergeCell ref="C6:C8"/>
    <mergeCell ref="D6:D8"/>
    <mergeCell ref="E6:E8"/>
    <mergeCell ref="F6:F8"/>
    <mergeCell ref="G6:G8"/>
  </mergeCells>
  <pageMargins left="0.31496062992125984" right="0.31496062992125984" top="0.35433070866141736" bottom="0.35433070866141736" header="0.31496062992125984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opLeftCell="A4" workbookViewId="0">
      <selection activeCell="D22" sqref="D22"/>
    </sheetView>
  </sheetViews>
  <sheetFormatPr defaultRowHeight="15" x14ac:dyDescent="0.25"/>
  <cols>
    <col min="1" max="1" width="6.140625" customWidth="1"/>
    <col min="2" max="2" width="45" customWidth="1"/>
    <col min="4" max="4" width="12.42578125" customWidth="1"/>
    <col min="5" max="5" width="14.28515625" style="8" customWidth="1"/>
    <col min="6" max="6" width="19.7109375" style="8" customWidth="1"/>
    <col min="7" max="7" width="13.28515625" style="8" bestFit="1" customWidth="1"/>
    <col min="8" max="8" width="15.28515625" style="8" customWidth="1"/>
  </cols>
  <sheetData>
    <row r="1" spans="1:8" x14ac:dyDescent="0.25">
      <c r="A1" s="10"/>
      <c r="B1" s="10"/>
      <c r="C1" s="10"/>
      <c r="D1" s="10"/>
      <c r="E1" s="11"/>
      <c r="F1" s="21" t="s">
        <v>5</v>
      </c>
      <c r="G1" s="21"/>
      <c r="H1" s="21"/>
    </row>
    <row r="2" spans="1:8" ht="16.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3" t="s">
        <v>19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ht="18.600000000000001" customHeight="1" x14ac:dyDescent="0.25">
      <c r="A5" s="10"/>
      <c r="B5" s="10"/>
      <c r="C5" s="10"/>
      <c r="D5" s="10"/>
      <c r="E5" s="11"/>
      <c r="F5" s="11"/>
      <c r="G5" s="11"/>
      <c r="H5" s="11"/>
    </row>
    <row r="6" spans="1:8" ht="14.4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5" t="s">
        <v>20</v>
      </c>
      <c r="F6" s="25" t="s">
        <v>21</v>
      </c>
      <c r="G6" s="19" t="s">
        <v>22</v>
      </c>
      <c r="H6" s="19" t="s">
        <v>23</v>
      </c>
    </row>
    <row r="7" spans="1:8" x14ac:dyDescent="0.25">
      <c r="A7" s="24"/>
      <c r="B7" s="24"/>
      <c r="C7" s="24"/>
      <c r="D7" s="24"/>
      <c r="E7" s="26"/>
      <c r="F7" s="28"/>
      <c r="G7" s="19"/>
      <c r="H7" s="20"/>
    </row>
    <row r="8" spans="1:8" ht="30" customHeight="1" x14ac:dyDescent="0.25">
      <c r="A8" s="24"/>
      <c r="B8" s="24"/>
      <c r="C8" s="24"/>
      <c r="D8" s="24"/>
      <c r="E8" s="27"/>
      <c r="F8" s="29"/>
      <c r="G8" s="19"/>
      <c r="H8" s="20"/>
    </row>
    <row r="9" spans="1:8" ht="25.5" x14ac:dyDescent="0.25">
      <c r="A9" s="17">
        <v>1</v>
      </c>
      <c r="B9" s="2" t="s">
        <v>6</v>
      </c>
      <c r="C9" s="3" t="s">
        <v>4</v>
      </c>
      <c r="D9" s="1">
        <f>0.33*20</f>
        <v>6.6000000000000005</v>
      </c>
      <c r="E9" s="12">
        <v>1210</v>
      </c>
      <c r="F9" s="13">
        <f t="shared" ref="F9:F20" si="0">E9*D9</f>
        <v>7986.0000000000009</v>
      </c>
      <c r="G9" s="13">
        <f t="shared" ref="G9:G20" si="1">H9-F9</f>
        <v>1836.7799999999997</v>
      </c>
      <c r="H9" s="13">
        <f t="shared" ref="H9:H20" si="2">F9*1.23</f>
        <v>9822.7800000000007</v>
      </c>
    </row>
    <row r="10" spans="1:8" ht="25.5" x14ac:dyDescent="0.25">
      <c r="A10" s="16">
        <v>2</v>
      </c>
      <c r="B10" s="2" t="s">
        <v>7</v>
      </c>
      <c r="C10" s="3" t="s">
        <v>4</v>
      </c>
      <c r="D10" s="1">
        <v>0</v>
      </c>
      <c r="E10" s="12">
        <v>795</v>
      </c>
      <c r="F10" s="13">
        <f t="shared" si="0"/>
        <v>0</v>
      </c>
      <c r="G10" s="13">
        <f t="shared" si="1"/>
        <v>0</v>
      </c>
      <c r="H10" s="13">
        <f t="shared" si="2"/>
        <v>0</v>
      </c>
    </row>
    <row r="11" spans="1:8" ht="25.5" x14ac:dyDescent="0.25">
      <c r="A11" s="17">
        <v>3</v>
      </c>
      <c r="B11" s="2" t="s">
        <v>8</v>
      </c>
      <c r="C11" s="3" t="s">
        <v>4</v>
      </c>
      <c r="D11" s="1">
        <f>7*20</f>
        <v>140</v>
      </c>
      <c r="E11" s="12">
        <v>79.5</v>
      </c>
      <c r="F11" s="13">
        <f t="shared" si="0"/>
        <v>11130</v>
      </c>
      <c r="G11" s="13">
        <f t="shared" si="1"/>
        <v>2559.8999999999996</v>
      </c>
      <c r="H11" s="13">
        <f t="shared" si="2"/>
        <v>13689.9</v>
      </c>
    </row>
    <row r="12" spans="1:8" ht="38.25" x14ac:dyDescent="0.25">
      <c r="A12" s="16">
        <v>4</v>
      </c>
      <c r="B12" s="2" t="s">
        <v>17</v>
      </c>
      <c r="C12" s="3" t="s">
        <v>4</v>
      </c>
      <c r="D12" s="1">
        <v>20</v>
      </c>
      <c r="E12" s="12">
        <v>125</v>
      </c>
      <c r="F12" s="13">
        <f t="shared" si="0"/>
        <v>2500</v>
      </c>
      <c r="G12" s="13">
        <f t="shared" si="1"/>
        <v>575</v>
      </c>
      <c r="H12" s="13">
        <f t="shared" si="2"/>
        <v>3075</v>
      </c>
    </row>
    <row r="13" spans="1:8" x14ac:dyDescent="0.25">
      <c r="A13" s="17">
        <v>5</v>
      </c>
      <c r="B13" s="2" t="s">
        <v>9</v>
      </c>
      <c r="C13" s="3" t="s">
        <v>4</v>
      </c>
      <c r="D13" s="1">
        <f>50*20</f>
        <v>1000</v>
      </c>
      <c r="E13" s="12">
        <v>17.899999999999999</v>
      </c>
      <c r="F13" s="13">
        <f t="shared" si="0"/>
        <v>17900</v>
      </c>
      <c r="G13" s="13">
        <f t="shared" si="1"/>
        <v>4117</v>
      </c>
      <c r="H13" s="13">
        <f t="shared" si="2"/>
        <v>22017</v>
      </c>
    </row>
    <row r="14" spans="1:8" x14ac:dyDescent="0.25">
      <c r="A14" s="17">
        <v>6</v>
      </c>
      <c r="B14" s="2" t="s">
        <v>10</v>
      </c>
      <c r="C14" s="3" t="s">
        <v>4</v>
      </c>
      <c r="D14" s="1">
        <v>20</v>
      </c>
      <c r="E14" s="12">
        <v>960</v>
      </c>
      <c r="F14" s="13">
        <f t="shared" si="0"/>
        <v>19200</v>
      </c>
      <c r="G14" s="13">
        <f t="shared" si="1"/>
        <v>4416</v>
      </c>
      <c r="H14" s="13">
        <f t="shared" si="2"/>
        <v>23616</v>
      </c>
    </row>
    <row r="15" spans="1:8" x14ac:dyDescent="0.25">
      <c r="A15" s="17">
        <v>7</v>
      </c>
      <c r="B15" s="2" t="s">
        <v>11</v>
      </c>
      <c r="C15" s="3" t="s">
        <v>4</v>
      </c>
      <c r="D15" s="1">
        <v>40</v>
      </c>
      <c r="E15" s="12">
        <v>760</v>
      </c>
      <c r="F15" s="13">
        <f t="shared" si="0"/>
        <v>30400</v>
      </c>
      <c r="G15" s="13">
        <f t="shared" si="1"/>
        <v>6992</v>
      </c>
      <c r="H15" s="13">
        <f t="shared" si="2"/>
        <v>37392</v>
      </c>
    </row>
    <row r="16" spans="1:8" x14ac:dyDescent="0.25">
      <c r="A16" s="16">
        <v>8</v>
      </c>
      <c r="B16" s="2" t="s">
        <v>16</v>
      </c>
      <c r="C16" s="3" t="s">
        <v>4</v>
      </c>
      <c r="D16" s="1">
        <v>0</v>
      </c>
      <c r="E16" s="12">
        <v>105</v>
      </c>
      <c r="F16" s="13">
        <f t="shared" si="0"/>
        <v>0</v>
      </c>
      <c r="G16" s="13">
        <f t="shared" si="1"/>
        <v>0</v>
      </c>
      <c r="H16" s="13">
        <f t="shared" si="2"/>
        <v>0</v>
      </c>
    </row>
    <row r="17" spans="1:8" ht="25.5" x14ac:dyDescent="0.25">
      <c r="A17" s="17">
        <v>9</v>
      </c>
      <c r="B17" s="2" t="s">
        <v>12</v>
      </c>
      <c r="C17" s="3" t="s">
        <v>4</v>
      </c>
      <c r="D17" s="1">
        <v>40</v>
      </c>
      <c r="E17" s="12">
        <v>130</v>
      </c>
      <c r="F17" s="13">
        <f t="shared" si="0"/>
        <v>5200</v>
      </c>
      <c r="G17" s="13">
        <f t="shared" si="1"/>
        <v>1196</v>
      </c>
      <c r="H17" s="13">
        <f t="shared" si="2"/>
        <v>6396</v>
      </c>
    </row>
    <row r="18" spans="1:8" ht="25.5" x14ac:dyDescent="0.25">
      <c r="A18" s="17">
        <v>10</v>
      </c>
      <c r="B18" s="2" t="s">
        <v>13</v>
      </c>
      <c r="C18" s="3" t="s">
        <v>4</v>
      </c>
      <c r="D18" s="1">
        <v>40</v>
      </c>
      <c r="E18" s="12">
        <v>130</v>
      </c>
      <c r="F18" s="13">
        <f t="shared" si="0"/>
        <v>5200</v>
      </c>
      <c r="G18" s="13">
        <f t="shared" si="1"/>
        <v>1196</v>
      </c>
      <c r="H18" s="13">
        <f t="shared" si="2"/>
        <v>6396</v>
      </c>
    </row>
    <row r="19" spans="1:8" ht="38.25" x14ac:dyDescent="0.25">
      <c r="A19" s="16">
        <v>11</v>
      </c>
      <c r="B19" s="2" t="s">
        <v>14</v>
      </c>
      <c r="C19" s="3" t="s">
        <v>4</v>
      </c>
      <c r="D19" s="1">
        <v>0</v>
      </c>
      <c r="E19" s="12">
        <v>79.5</v>
      </c>
      <c r="F19" s="13">
        <f t="shared" si="0"/>
        <v>0</v>
      </c>
      <c r="G19" s="13">
        <f t="shared" si="1"/>
        <v>0</v>
      </c>
      <c r="H19" s="13">
        <f t="shared" si="2"/>
        <v>0</v>
      </c>
    </row>
    <row r="20" spans="1:8" x14ac:dyDescent="0.25">
      <c r="A20" s="17">
        <v>12</v>
      </c>
      <c r="B20" s="2" t="s">
        <v>15</v>
      </c>
      <c r="C20" s="3" t="s">
        <v>4</v>
      </c>
      <c r="D20" s="1">
        <v>40</v>
      </c>
      <c r="E20" s="12">
        <v>40</v>
      </c>
      <c r="F20" s="13">
        <f t="shared" si="0"/>
        <v>1600</v>
      </c>
      <c r="G20" s="13">
        <f t="shared" si="1"/>
        <v>368</v>
      </c>
      <c r="H20" s="13">
        <f t="shared" si="2"/>
        <v>1968</v>
      </c>
    </row>
    <row r="21" spans="1:8" x14ac:dyDescent="0.25">
      <c r="A21" s="4"/>
      <c r="B21" s="7"/>
      <c r="C21" s="5"/>
      <c r="D21" s="5"/>
      <c r="E21" s="14" t="s">
        <v>18</v>
      </c>
      <c r="F21" s="15">
        <f>SUM(F9:F20)</f>
        <v>101116</v>
      </c>
      <c r="G21" s="15">
        <f>SUM(G9:G20)</f>
        <v>23256.68</v>
      </c>
      <c r="H21" s="15">
        <f>SUM(H9:H20)</f>
        <v>124372.68</v>
      </c>
    </row>
    <row r="22" spans="1:8" x14ac:dyDescent="0.25">
      <c r="C22" s="6"/>
      <c r="D22" s="6"/>
      <c r="E22" s="9"/>
      <c r="F22" s="9"/>
      <c r="G22" s="9"/>
    </row>
    <row r="23" spans="1:8" ht="15" customHeight="1" x14ac:dyDescent="0.25"/>
  </sheetData>
  <autoFilter ref="A6:H8" xr:uid="{00000000-0009-0000-0000-000000000000}"/>
  <mergeCells count="11">
    <mergeCell ref="F1:H1"/>
    <mergeCell ref="A2:H2"/>
    <mergeCell ref="A3:H4"/>
    <mergeCell ref="A6:A8"/>
    <mergeCell ref="B6:B8"/>
    <mergeCell ref="C6:C8"/>
    <mergeCell ref="D6:D8"/>
    <mergeCell ref="E6:E8"/>
    <mergeCell ref="F6:F8"/>
    <mergeCell ref="G6:G8"/>
    <mergeCell ref="H6:H8"/>
  </mergeCells>
  <pageMargins left="0.31496062992125984" right="0.31496062992125984" top="0.35433070866141736" bottom="0.35433070866141736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C94F-A997-4340-B9B9-1DA9CFE16EB0}">
  <sheetPr>
    <pageSetUpPr fitToPage="1"/>
  </sheetPr>
  <dimension ref="A1:H19"/>
  <sheetViews>
    <sheetView tabSelected="1" workbookViewId="0">
      <selection activeCell="F22" sqref="F22"/>
    </sheetView>
  </sheetViews>
  <sheetFormatPr defaultRowHeight="15" x14ac:dyDescent="0.25"/>
  <cols>
    <col min="1" max="1" width="6.140625" customWidth="1"/>
    <col min="2" max="2" width="45" customWidth="1"/>
    <col min="4" max="4" width="12.42578125" customWidth="1"/>
    <col min="5" max="5" width="14.28515625" style="8" customWidth="1"/>
    <col min="6" max="6" width="19.7109375" style="8" customWidth="1"/>
    <col min="7" max="7" width="13.28515625" style="8" bestFit="1" customWidth="1"/>
    <col min="8" max="8" width="15.28515625" style="8" customWidth="1"/>
  </cols>
  <sheetData>
    <row r="1" spans="1:8" x14ac:dyDescent="0.25">
      <c r="A1" s="10"/>
      <c r="B1" s="10"/>
      <c r="C1" s="10"/>
      <c r="D1" s="10"/>
      <c r="E1" s="11"/>
      <c r="F1" s="21" t="s">
        <v>5</v>
      </c>
      <c r="G1" s="21"/>
      <c r="H1" s="21"/>
    </row>
    <row r="2" spans="1:8" ht="16.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3" t="s">
        <v>24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ht="18.600000000000001" customHeight="1" x14ac:dyDescent="0.25">
      <c r="A5" s="10"/>
      <c r="B5" s="10"/>
      <c r="C5" s="10"/>
      <c r="D5" s="10"/>
      <c r="E5" s="11"/>
      <c r="F5" s="11"/>
      <c r="G5" s="11"/>
      <c r="H5" s="11"/>
    </row>
    <row r="6" spans="1:8" ht="14.4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5" t="s">
        <v>20</v>
      </c>
      <c r="F6" s="25" t="s">
        <v>21</v>
      </c>
      <c r="G6" s="19" t="s">
        <v>22</v>
      </c>
      <c r="H6" s="19" t="s">
        <v>23</v>
      </c>
    </row>
    <row r="7" spans="1:8" x14ac:dyDescent="0.25">
      <c r="A7" s="24"/>
      <c r="B7" s="24"/>
      <c r="C7" s="24"/>
      <c r="D7" s="24"/>
      <c r="E7" s="26"/>
      <c r="F7" s="28"/>
      <c r="G7" s="19"/>
      <c r="H7" s="20"/>
    </row>
    <row r="8" spans="1:8" ht="30" customHeight="1" x14ac:dyDescent="0.25">
      <c r="A8" s="24"/>
      <c r="B8" s="24"/>
      <c r="C8" s="24"/>
      <c r="D8" s="24"/>
      <c r="E8" s="27"/>
      <c r="F8" s="29"/>
      <c r="G8" s="19"/>
      <c r="H8" s="20"/>
    </row>
    <row r="9" spans="1:8" ht="25.5" x14ac:dyDescent="0.25">
      <c r="A9" s="4">
        <v>3</v>
      </c>
      <c r="B9" s="2" t="s">
        <v>8</v>
      </c>
      <c r="C9" s="3" t="s">
        <v>4</v>
      </c>
      <c r="D9" s="18">
        <v>40</v>
      </c>
      <c r="E9" s="12"/>
      <c r="F9" s="12"/>
      <c r="G9" s="12"/>
      <c r="H9" s="12"/>
    </row>
    <row r="10" spans="1:8" ht="38.25" x14ac:dyDescent="0.25">
      <c r="A10" s="4">
        <v>4</v>
      </c>
      <c r="B10" s="2" t="s">
        <v>25</v>
      </c>
      <c r="C10" s="3" t="s">
        <v>4</v>
      </c>
      <c r="D10" s="18">
        <v>80</v>
      </c>
      <c r="E10" s="12"/>
      <c r="F10" s="12"/>
      <c r="G10" s="12"/>
      <c r="H10" s="12"/>
    </row>
    <row r="11" spans="1:8" x14ac:dyDescent="0.25">
      <c r="A11" s="4">
        <v>5</v>
      </c>
      <c r="B11" s="2" t="s">
        <v>9</v>
      </c>
      <c r="C11" s="3" t="s">
        <v>4</v>
      </c>
      <c r="D11" s="18">
        <v>3000</v>
      </c>
      <c r="E11" s="12"/>
      <c r="F11" s="12"/>
      <c r="G11" s="12"/>
      <c r="H11" s="12"/>
    </row>
    <row r="12" spans="1:8" x14ac:dyDescent="0.25">
      <c r="A12" s="4">
        <v>6</v>
      </c>
      <c r="B12" s="2" t="s">
        <v>10</v>
      </c>
      <c r="C12" s="3" t="s">
        <v>4</v>
      </c>
      <c r="D12" s="18">
        <v>15</v>
      </c>
      <c r="E12" s="12"/>
      <c r="F12" s="12"/>
      <c r="G12" s="12"/>
      <c r="H12" s="12"/>
    </row>
    <row r="13" spans="1:8" x14ac:dyDescent="0.25">
      <c r="A13" s="4">
        <v>7</v>
      </c>
      <c r="B13" s="2" t="s">
        <v>11</v>
      </c>
      <c r="C13" s="3" t="s">
        <v>4</v>
      </c>
      <c r="D13" s="18">
        <v>30</v>
      </c>
      <c r="E13" s="12"/>
      <c r="F13" s="12"/>
      <c r="G13" s="12"/>
      <c r="H13" s="12"/>
    </row>
    <row r="14" spans="1:8" ht="25.5" x14ac:dyDescent="0.25">
      <c r="A14" s="4">
        <v>9</v>
      </c>
      <c r="B14" s="2" t="s">
        <v>12</v>
      </c>
      <c r="C14" s="3" t="s">
        <v>4</v>
      </c>
      <c r="D14" s="1">
        <v>30</v>
      </c>
      <c r="E14" s="12"/>
      <c r="F14" s="12"/>
      <c r="G14" s="12"/>
      <c r="H14" s="12"/>
    </row>
    <row r="15" spans="1:8" ht="25.5" x14ac:dyDescent="0.25">
      <c r="A15" s="17">
        <v>10</v>
      </c>
      <c r="B15" s="2" t="s">
        <v>13</v>
      </c>
      <c r="C15" s="3" t="s">
        <v>4</v>
      </c>
      <c r="D15" s="1">
        <v>30</v>
      </c>
      <c r="E15" s="12"/>
      <c r="F15" s="12"/>
      <c r="G15" s="12"/>
      <c r="H15" s="12"/>
    </row>
    <row r="16" spans="1:8" ht="38.25" x14ac:dyDescent="0.25">
      <c r="A16" s="4">
        <v>11</v>
      </c>
      <c r="B16" s="2" t="s">
        <v>14</v>
      </c>
      <c r="C16" s="3" t="s">
        <v>4</v>
      </c>
      <c r="D16" s="1">
        <v>105</v>
      </c>
      <c r="E16" s="12"/>
      <c r="F16" s="12"/>
      <c r="G16" s="12"/>
      <c r="H16" s="12"/>
    </row>
    <row r="17" spans="1:8" x14ac:dyDescent="0.25">
      <c r="A17" s="4"/>
      <c r="B17" s="7"/>
      <c r="C17" s="5"/>
      <c r="D17" s="5"/>
      <c r="E17" s="14" t="s">
        <v>18</v>
      </c>
      <c r="F17" s="15"/>
      <c r="G17" s="15"/>
      <c r="H17" s="15"/>
    </row>
    <row r="18" spans="1:8" x14ac:dyDescent="0.25">
      <c r="C18" s="6"/>
      <c r="D18" s="6"/>
      <c r="E18" s="9"/>
      <c r="F18" s="9"/>
      <c r="G18" s="9"/>
    </row>
    <row r="19" spans="1:8" ht="15" customHeight="1" x14ac:dyDescent="0.25"/>
  </sheetData>
  <autoFilter ref="A6:H8" xr:uid="{00000000-0009-0000-0000-000000000000}"/>
  <mergeCells count="11">
    <mergeCell ref="H6:H8"/>
    <mergeCell ref="F1:H1"/>
    <mergeCell ref="A2:H2"/>
    <mergeCell ref="A3:H4"/>
    <mergeCell ref="A6:A8"/>
    <mergeCell ref="B6:B8"/>
    <mergeCell ref="C6:C8"/>
    <mergeCell ref="D6:D8"/>
    <mergeCell ref="E6:E8"/>
    <mergeCell ref="F6:F8"/>
    <mergeCell ref="G6:G8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8" ma:contentTypeDescription="Utwórz nowy dokument." ma:contentTypeScope="" ma:versionID="7432cb1b59a4b8af6e70a2b0ef73d427">
  <xsd:schema xmlns:xsd="http://www.w3.org/2001/XMLSchema" xmlns:xs="http://www.w3.org/2001/XMLSchema" xmlns:p="http://schemas.microsoft.com/office/2006/metadata/properties" xmlns:ns3="4659dbb0-8a0b-4bdb-b458-83022d851adf" xmlns:ns4="24164f3f-cfb1-472f-813f-f9b9b6ab1a48" targetNamespace="http://schemas.microsoft.com/office/2006/metadata/properties" ma:root="true" ma:fieldsID="d7343da7e9f1618a96a36dcea8873178" ns3:_="" ns4:_="">
    <xsd:import namespace="4659dbb0-8a0b-4bdb-b458-83022d851adf"/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dbb0-8a0b-4bdb-b458-83022d85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164f3f-cfb1-472f-813f-f9b9b6ab1a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AD22C-CC8A-4FAE-ADFA-19FB49D2F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9dbb0-8a0b-4bdb-b458-83022d851adf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57A95A-C8BE-4DB0-A0F2-5D69D13B845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659dbb0-8a0b-4bdb-b458-83022d851adf"/>
    <ds:schemaRef ds:uri="http://purl.org/dc/terms/"/>
    <ds:schemaRef ds:uri="24164f3f-cfb1-472f-813f-f9b9b6ab1a4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19F12E6-B6FF-4E42-B6E5-7544DB97E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Obudowa zwykła 1 kpl</vt:lpstr>
      <vt:lpstr>Obudowa zagęszczona 1 kpl</vt:lpstr>
      <vt:lpstr>Obudowa zwykła 20 kpl</vt:lpstr>
      <vt:lpstr>Razem 40 mb Przekopu + Fąferek</vt:lpstr>
      <vt:lpstr>'Obudowa zagęszczona 1 kpl'!Obszar_wydruku</vt:lpstr>
      <vt:lpstr>'Obudowa zwykła 1 kpl'!Obszar_wydruku</vt:lpstr>
      <vt:lpstr>'Obudowa zwykła 20 kpl'!Obszar_wydruku</vt:lpstr>
      <vt:lpstr>'Razem 40 mb Przekopu + Fąferek'!Obszar_wydruku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